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ediatric Support Dropbox\Paul Vanchiere\DB_Cabinet\PMI\HubSpot\SampleSpreadsheets\"/>
    </mc:Choice>
  </mc:AlternateContent>
  <xr:revisionPtr revIDLastSave="0" documentId="8_{89FBE333-8664-4C24-9016-B707B36BB36D}" xr6:coauthVersionLast="47" xr6:coauthVersionMax="47" xr10:uidLastSave="{00000000-0000-0000-0000-000000000000}"/>
  <bookViews>
    <workbookView xWindow="-110" yWindow="-110" windowWidth="25820" windowHeight="15500" xr2:uid="{3F7FA76B-32BD-40E7-8144-82BC43E2FCA6}"/>
  </bookViews>
  <sheets>
    <sheet name="PracticeValuation- Internal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vsASD">"V2012-06-30"</definedName>
    <definedName name="NvsAutoDrillOk">"VN"</definedName>
    <definedName name="NvsElapsedTime">0.0000347222230629995</definedName>
    <definedName name="NvsEndTime">41108.6767013889</definedName>
    <definedName name="NvsInstLang">"VENG"</definedName>
    <definedName name="NvsInstSpec">"%,FDEPTID,V7523"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"V2005-10-01"</definedName>
    <definedName name="NvsPanelSetid">"VSHARE"</definedName>
    <definedName name="NvsReqBU">"VTCHPA"</definedName>
    <definedName name="NvsReqBUOnly">"VY"</definedName>
    <definedName name="NvsTransLed">"VN"</definedName>
    <definedName name="NvsTreeASD">"V2012-06-30"</definedName>
    <definedName name="NvsValTbl.PRODUCT">"PRODUCT_TBL"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C46" i="1"/>
  <c r="C45" i="1"/>
  <c r="C37" i="1"/>
  <c r="C20" i="1"/>
  <c r="C16" i="1"/>
  <c r="C23" i="1" s="1"/>
  <c r="C25" i="1" s="1"/>
  <c r="C27" i="1" s="1"/>
  <c r="C29" i="1" s="1"/>
  <c r="C44" i="1" s="1"/>
  <c r="C10" i="1"/>
  <c r="C39" i="1" l="1"/>
  <c r="D45" i="1"/>
  <c r="D46" i="1"/>
  <c r="C41" i="1" l="1"/>
  <c r="C50" i="1"/>
  <c r="C52" i="1" s="1"/>
  <c r="C53" i="1" s="1"/>
  <c r="D44" i="1"/>
</calcChain>
</file>

<file path=xl/sharedStrings.xml><?xml version="1.0" encoding="utf-8"?>
<sst xmlns="http://schemas.openxmlformats.org/spreadsheetml/2006/main" count="117" uniqueCount="102">
  <si>
    <t>Practice Valuation Summary</t>
  </si>
  <si>
    <t>Acme Pediatrics</t>
  </si>
  <si>
    <t>As Of December 31, XXXX</t>
  </si>
  <si>
    <t>12/31/XXX</t>
  </si>
  <si>
    <t>Formula</t>
  </si>
  <si>
    <t>Notes</t>
  </si>
  <si>
    <t xml:space="preserve">Part A- Earnings </t>
  </si>
  <si>
    <t>A</t>
  </si>
  <si>
    <t>Total Revenue</t>
  </si>
  <si>
    <t>12-Month Total</t>
  </si>
  <si>
    <t>B</t>
  </si>
  <si>
    <t>Total Expenses</t>
  </si>
  <si>
    <t>C</t>
  </si>
  <si>
    <t>Net Ordinary Income</t>
  </si>
  <si>
    <t>A - B</t>
  </si>
  <si>
    <t>D</t>
  </si>
  <si>
    <t>Total Partner Salaries</t>
  </si>
  <si>
    <t>As reported on provider earning summary</t>
  </si>
  <si>
    <t>E</t>
  </si>
  <si>
    <t>Total Partner Reimbursed Expenses</t>
  </si>
  <si>
    <t>F</t>
  </si>
  <si>
    <t>Total Partner Retirement</t>
  </si>
  <si>
    <t>G</t>
  </si>
  <si>
    <t>Net Income</t>
  </si>
  <si>
    <t>H</t>
  </si>
  <si>
    <t>12-Month Estimated Total Partner Earnings</t>
  </si>
  <si>
    <t>Sum D:G</t>
  </si>
  <si>
    <t>I</t>
  </si>
  <si>
    <t xml:space="preserve">Employed Provider Salary </t>
  </si>
  <si>
    <t>J</t>
  </si>
  <si>
    <t>Employed Provider Bonus &amp; Retirement</t>
  </si>
  <si>
    <t>Average of Employed Providers</t>
  </si>
  <si>
    <t>K</t>
  </si>
  <si>
    <t>Employed Provider Total Comp</t>
  </si>
  <si>
    <t>I + J</t>
  </si>
  <si>
    <t>Salary + Bonus</t>
  </si>
  <si>
    <t>L</t>
  </si>
  <si>
    <t>Number of Partners</t>
  </si>
  <si>
    <t>Listed number of Partners/Owners of Practice</t>
  </si>
  <si>
    <t>M</t>
  </si>
  <si>
    <t>Per Partner Earnings</t>
  </si>
  <si>
    <t>H / L</t>
  </si>
  <si>
    <t>Average Partner/Owner Earnings</t>
  </si>
  <si>
    <t>N</t>
  </si>
  <si>
    <t>Variance</t>
  </si>
  <si>
    <t>M - K</t>
  </si>
  <si>
    <t>Benefit of owning practice as described in article.</t>
  </si>
  <si>
    <t>O</t>
  </si>
  <si>
    <t>Multiple</t>
  </si>
  <si>
    <t>Multiple Of Earnings Estimated</t>
  </si>
  <si>
    <t>P</t>
  </si>
  <si>
    <t>Part A Total</t>
  </si>
  <si>
    <t>N * O</t>
  </si>
  <si>
    <t>Per Partner/Owner Part A Value</t>
  </si>
  <si>
    <t>Q</t>
  </si>
  <si>
    <t>Part a Total For Practice</t>
  </si>
  <si>
    <t>L * P</t>
  </si>
  <si>
    <t>Total Part A Value For Practice</t>
  </si>
  <si>
    <t>Part B- Assets &amp; Liabilities</t>
  </si>
  <si>
    <t>R</t>
  </si>
  <si>
    <t>Cash on Hand</t>
  </si>
  <si>
    <t>Increase</t>
  </si>
  <si>
    <t>As reported on Balance Sheet</t>
  </si>
  <si>
    <t>S</t>
  </si>
  <si>
    <t>Equipment &amp; Furnishings</t>
  </si>
  <si>
    <t>As reported on Balance Sheet X 20% Salvage Value</t>
  </si>
  <si>
    <t>T</t>
  </si>
  <si>
    <t>Vaccine/Med Supply Inventory</t>
  </si>
  <si>
    <t>Estimated without inventory count</t>
  </si>
  <si>
    <t>U</t>
  </si>
  <si>
    <t>Other Current Liabilities</t>
  </si>
  <si>
    <t>Decrease</t>
  </si>
  <si>
    <t>V</t>
  </si>
  <si>
    <t>Estimated Accounts Receivable</t>
  </si>
  <si>
    <t xml:space="preserve">Calculated per based on 11/18/2020 report </t>
  </si>
  <si>
    <t>W</t>
  </si>
  <si>
    <t>Part B Total</t>
  </si>
  <si>
    <t>Sum R:V</t>
  </si>
  <si>
    <t>Total Asset Value</t>
  </si>
  <si>
    <t>X</t>
  </si>
  <si>
    <t>Total Value (Part A + Part B)</t>
  </si>
  <si>
    <t>Q + X</t>
  </si>
  <si>
    <t>Total Earnings Value + Total Asset Value</t>
  </si>
  <si>
    <t>Y</t>
  </si>
  <si>
    <t>Estimated Per Owner Value</t>
  </si>
  <si>
    <t>X / L</t>
  </si>
  <si>
    <t>Valuation Drivers:</t>
  </si>
  <si>
    <t>AA</t>
  </si>
  <si>
    <t>Earnings</t>
  </si>
  <si>
    <t>BB</t>
  </si>
  <si>
    <t>Cash On Hand</t>
  </si>
  <si>
    <t>CC</t>
  </si>
  <si>
    <t>Accounts Receivables</t>
  </si>
  <si>
    <t>Cash Withdrawal Impact</t>
  </si>
  <si>
    <t>DD</t>
  </si>
  <si>
    <t>Current Value</t>
  </si>
  <si>
    <t>EE</t>
  </si>
  <si>
    <t>FF</t>
  </si>
  <si>
    <t>Revised Value</t>
  </si>
  <si>
    <t>DD - EE</t>
  </si>
  <si>
    <t>Per Partner Amount</t>
  </si>
  <si>
    <t>FF /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</si>
</sst>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3" tint="-0.249977111117893"/>
      <name val="Arial"/>
      <family val="2"/>
    </font>
    <font>
      <sz val="14"/>
      <color theme="3" tint="-0.249977111117893"/>
      <name val="Arial"/>
      <family val="2"/>
    </font>
    <font>
      <i/>
      <sz val="12"/>
      <color theme="3" tint="-0.249977111117893"/>
      <name val="Arial"/>
      <family val="2"/>
    </font>
    <font>
      <i/>
      <sz val="11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i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11"/>
      <color theme="1"/>
      <name val="Aptos Narrow"/>
      <family val="2"/>
      <scheme val="minor"/>
    </font>
    <font>
      <sz val="10"/>
      <color theme="4" tint="-0.499984740745262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 val="singleAccounting"/>
      <sz val="10"/>
      <color theme="3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0" fontId="5" fillId="0" borderId="0" xfId="4" quotePrefix="1" applyFont="1" applyAlignment="1">
      <alignment horizontal="center"/>
    </xf>
    <xf numFmtId="0" fontId="5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3" fillId="0" borderId="0" xfId="4" applyFont="1"/>
    <xf numFmtId="14" fontId="3" fillId="0" borderId="0" xfId="4" applyNumberFormat="1" applyFont="1" applyAlignment="1">
      <alignment horizontal="center"/>
    </xf>
    <xf numFmtId="14" fontId="3" fillId="0" borderId="0" xfId="4" applyNumberFormat="1" applyFont="1" applyAlignment="1">
      <alignment horizontal="left"/>
    </xf>
    <xf numFmtId="0" fontId="8" fillId="0" borderId="0" xfId="4" applyFont="1"/>
    <xf numFmtId="14" fontId="3" fillId="0" borderId="0" xfId="4" applyNumberFormat="1" applyFont="1"/>
    <xf numFmtId="14" fontId="9" fillId="0" borderId="0" xfId="4" applyNumberFormat="1" applyFont="1" applyAlignment="1">
      <alignment horizontal="center"/>
    </xf>
    <xf numFmtId="0" fontId="10" fillId="0" borderId="0" xfId="4" applyFont="1"/>
    <xf numFmtId="164" fontId="3" fillId="0" borderId="0" xfId="5" applyNumberFormat="1" applyFont="1"/>
    <xf numFmtId="164" fontId="9" fillId="0" borderId="0" xfId="5" applyNumberFormat="1" applyFont="1" applyAlignment="1">
      <alignment horizontal="center"/>
    </xf>
    <xf numFmtId="0" fontId="9" fillId="0" borderId="0" xfId="4" applyFont="1"/>
    <xf numFmtId="0" fontId="12" fillId="0" borderId="0" xfId="4" applyFont="1"/>
    <xf numFmtId="0" fontId="9" fillId="0" borderId="0" xfId="4" applyFont="1" applyAlignment="1">
      <alignment horizontal="center"/>
    </xf>
    <xf numFmtId="164" fontId="12" fillId="0" borderId="0" xfId="2" applyNumberFormat="1" applyFont="1"/>
    <xf numFmtId="43" fontId="3" fillId="0" borderId="0" xfId="1" applyFont="1"/>
    <xf numFmtId="43" fontId="3" fillId="0" borderId="0" xfId="6" applyFont="1"/>
    <xf numFmtId="43" fontId="9" fillId="0" borderId="0" xfId="6" applyFont="1" applyAlignment="1">
      <alignment horizontal="center"/>
    </xf>
    <xf numFmtId="0" fontId="13" fillId="0" borderId="0" xfId="4" applyFont="1"/>
    <xf numFmtId="164" fontId="13" fillId="0" borderId="0" xfId="5" applyNumberFormat="1" applyFont="1"/>
    <xf numFmtId="164" fontId="3" fillId="0" borderId="0" xfId="2" applyNumberFormat="1" applyFont="1"/>
    <xf numFmtId="0" fontId="3" fillId="2" borderId="0" xfId="4" applyFont="1" applyFill="1"/>
    <xf numFmtId="164" fontId="3" fillId="2" borderId="0" xfId="2" applyNumberFormat="1" applyFont="1" applyFill="1"/>
    <xf numFmtId="164" fontId="9" fillId="2" borderId="0" xfId="5" applyNumberFormat="1" applyFont="1" applyFill="1" applyAlignment="1">
      <alignment horizontal="center"/>
    </xf>
    <xf numFmtId="0" fontId="9" fillId="2" borderId="0" xfId="4" applyFont="1" applyFill="1"/>
    <xf numFmtId="0" fontId="3" fillId="0" borderId="0" xfId="4" applyFont="1" applyAlignment="1">
      <alignment horizontal="left"/>
    </xf>
    <xf numFmtId="164" fontId="13" fillId="0" borderId="0" xfId="2" applyNumberFormat="1" applyFont="1"/>
    <xf numFmtId="164" fontId="13" fillId="3" borderId="0" xfId="5" applyNumberFormat="1" applyFont="1" applyFill="1"/>
    <xf numFmtId="0" fontId="14" fillId="0" borderId="0" xfId="4" applyFont="1"/>
    <xf numFmtId="164" fontId="15" fillId="0" borderId="0" xfId="2" applyNumberFormat="1" applyFont="1"/>
    <xf numFmtId="0" fontId="10" fillId="0" borderId="0" xfId="4" applyFont="1" applyAlignment="1">
      <alignment horizontal="right"/>
    </xf>
    <xf numFmtId="0" fontId="14" fillId="0" borderId="0" xfId="4" applyFont="1" applyAlignment="1">
      <alignment horizontal="left"/>
    </xf>
    <xf numFmtId="164" fontId="3" fillId="0" borderId="0" xfId="4" applyNumberFormat="1" applyFont="1"/>
    <xf numFmtId="10" fontId="3" fillId="0" borderId="0" xfId="3" applyNumberFormat="1" applyFont="1" applyAlignment="1">
      <alignment horizontal="center"/>
    </xf>
    <xf numFmtId="0" fontId="9" fillId="0" borderId="0" xfId="4" applyFont="1" applyAlignment="1">
      <alignment wrapText="1"/>
    </xf>
  </cellXfs>
  <cellStyles count="7">
    <cellStyle name="Comma" xfId="1" builtinId="3"/>
    <cellStyle name="Comma 2" xfId="6" xr:uid="{4301B493-CD9D-4F0A-B867-867597A91345}"/>
    <cellStyle name="Currency" xfId="2" builtinId="4"/>
    <cellStyle name="Currency 2" xfId="5" xr:uid="{7A108D44-C171-4FB3-8C88-9DB0C4D35A9F}"/>
    <cellStyle name="Normal" xfId="0" builtinId="0"/>
    <cellStyle name="Normal 3" xfId="4" xr:uid="{1560A17F-97A7-4CC7-A545-565F9D56BC7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82B04-AFBD-4B07-8E44-92E06AD0AAFB}">
  <dimension ref="A1:E53"/>
  <sheetViews>
    <sheetView showGridLines="0" tabSelected="1" zoomScale="98" zoomScaleNormal="98" workbookViewId="0"/>
  </sheetViews>
  <sheetFormatPr defaultRowHeight="12.5" x14ac:dyDescent="0.25"/>
  <cols>
    <col min="1" max="1" width="3.453125" style="1" bestFit="1" customWidth="1"/>
    <col min="2" max="2" width="35.90625" style="8" bestFit="1" customWidth="1"/>
    <col min="3" max="3" width="13.1796875" style="8" bestFit="1" customWidth="1"/>
    <col min="4" max="4" width="10.81640625" style="1" bestFit="1" customWidth="1"/>
    <col min="5" max="5" width="19.08984375" style="14" customWidth="1"/>
  </cols>
  <sheetData>
    <row r="1" spans="1:5" ht="17.5" x14ac:dyDescent="0.35">
      <c r="B1" s="2" t="s">
        <v>0</v>
      </c>
      <c r="C1" s="2"/>
      <c r="D1" s="2"/>
      <c r="E1" s="2"/>
    </row>
    <row r="2" spans="1:5" ht="15.5" x14ac:dyDescent="0.35">
      <c r="B2" s="3" t="s">
        <v>1</v>
      </c>
      <c r="C2" s="4"/>
      <c r="D2" s="4"/>
      <c r="E2" s="4"/>
    </row>
    <row r="3" spans="1:5" ht="14.5" x14ac:dyDescent="0.35">
      <c r="B3" s="5"/>
      <c r="C3" s="5"/>
      <c r="D3" s="5"/>
      <c r="E3" s="5"/>
    </row>
    <row r="4" spans="1:5" ht="13" x14ac:dyDescent="0.3">
      <c r="B4" s="6" t="s">
        <v>2</v>
      </c>
      <c r="C4" s="6"/>
      <c r="D4" s="6"/>
      <c r="E4" s="6"/>
    </row>
    <row r="5" spans="1:5" ht="13" x14ac:dyDescent="0.3">
      <c r="B5" s="7"/>
      <c r="C5" s="7"/>
      <c r="D5" s="7"/>
      <c r="E5" s="7"/>
    </row>
    <row r="6" spans="1:5" x14ac:dyDescent="0.25">
      <c r="C6" s="9" t="s">
        <v>3</v>
      </c>
      <c r="D6" s="9" t="s">
        <v>4</v>
      </c>
      <c r="E6" s="10" t="s">
        <v>5</v>
      </c>
    </row>
    <row r="7" spans="1:5" ht="15.5" x14ac:dyDescent="0.35">
      <c r="B7" s="11" t="s">
        <v>6</v>
      </c>
      <c r="C7" s="12"/>
      <c r="D7" s="13"/>
    </row>
    <row r="8" spans="1:5" x14ac:dyDescent="0.25">
      <c r="A8" s="1" t="s">
        <v>7</v>
      </c>
      <c r="B8" s="8" t="s">
        <v>8</v>
      </c>
      <c r="C8" s="15">
        <v>4500000</v>
      </c>
      <c r="D8" s="16"/>
      <c r="E8" s="17" t="s">
        <v>9</v>
      </c>
    </row>
    <row r="9" spans="1:5" x14ac:dyDescent="0.25">
      <c r="A9" s="1" t="s">
        <v>10</v>
      </c>
      <c r="B9" s="8" t="s">
        <v>11</v>
      </c>
      <c r="C9" s="15">
        <v>4400000</v>
      </c>
      <c r="D9" s="16"/>
      <c r="E9" s="17" t="s">
        <v>9</v>
      </c>
    </row>
    <row r="10" spans="1:5" x14ac:dyDescent="0.25">
      <c r="A10" s="1" t="s">
        <v>12</v>
      </c>
      <c r="B10" s="8" t="s">
        <v>13</v>
      </c>
      <c r="C10" s="15">
        <f>C8-C9</f>
        <v>100000</v>
      </c>
      <c r="D10" s="16" t="s">
        <v>14</v>
      </c>
      <c r="E10" s="17"/>
    </row>
    <row r="11" spans="1:5" x14ac:dyDescent="0.25">
      <c r="C11" s="18"/>
      <c r="D11" s="19"/>
      <c r="E11" s="17"/>
    </row>
    <row r="12" spans="1:5" x14ac:dyDescent="0.25">
      <c r="A12" s="1" t="s">
        <v>15</v>
      </c>
      <c r="B12" s="8" t="s">
        <v>16</v>
      </c>
      <c r="C12" s="20">
        <v>400000</v>
      </c>
      <c r="D12" s="16"/>
      <c r="E12" s="17" t="s">
        <v>17</v>
      </c>
    </row>
    <row r="13" spans="1:5" x14ac:dyDescent="0.25">
      <c r="A13" s="1" t="s">
        <v>18</v>
      </c>
      <c r="B13" s="8" t="s">
        <v>19</v>
      </c>
      <c r="C13" s="20">
        <v>20000</v>
      </c>
      <c r="D13" s="16"/>
      <c r="E13" s="17" t="s">
        <v>17</v>
      </c>
    </row>
    <row r="14" spans="1:5" x14ac:dyDescent="0.25">
      <c r="A14" s="1" t="s">
        <v>20</v>
      </c>
      <c r="B14" s="8" t="s">
        <v>21</v>
      </c>
      <c r="C14" s="20">
        <v>40000</v>
      </c>
      <c r="D14" s="16"/>
      <c r="E14" s="17" t="s">
        <v>17</v>
      </c>
    </row>
    <row r="15" spans="1:5" x14ac:dyDescent="0.25">
      <c r="A15" s="1" t="s">
        <v>22</v>
      </c>
      <c r="B15" s="8" t="s">
        <v>23</v>
      </c>
      <c r="C15" s="20">
        <v>100000</v>
      </c>
      <c r="D15" s="16" t="s">
        <v>12</v>
      </c>
      <c r="E15" s="17"/>
    </row>
    <row r="16" spans="1:5" x14ac:dyDescent="0.25">
      <c r="A16" s="1" t="s">
        <v>24</v>
      </c>
      <c r="B16" s="8" t="s">
        <v>25</v>
      </c>
      <c r="C16" s="15">
        <f>SUM(C12:C15)</f>
        <v>560000</v>
      </c>
      <c r="D16" s="16" t="s">
        <v>26</v>
      </c>
      <c r="E16" s="17"/>
    </row>
    <row r="17" spans="1:5" x14ac:dyDescent="0.25">
      <c r="C17" s="15"/>
      <c r="D17" s="16"/>
      <c r="E17" s="17"/>
    </row>
    <row r="18" spans="1:5" x14ac:dyDescent="0.25">
      <c r="A18" s="1" t="s">
        <v>27</v>
      </c>
      <c r="B18" s="8" t="s">
        <v>28</v>
      </c>
      <c r="C18" s="15">
        <v>165000</v>
      </c>
      <c r="D18" s="16"/>
      <c r="E18" s="17" t="s">
        <v>17</v>
      </c>
    </row>
    <row r="19" spans="1:5" x14ac:dyDescent="0.25">
      <c r="A19" s="1" t="s">
        <v>29</v>
      </c>
      <c r="B19" s="8" t="s">
        <v>30</v>
      </c>
      <c r="C19" s="15">
        <v>12500</v>
      </c>
      <c r="D19" s="16"/>
      <c r="E19" s="17" t="s">
        <v>31</v>
      </c>
    </row>
    <row r="20" spans="1:5" x14ac:dyDescent="0.25">
      <c r="A20" s="1" t="s">
        <v>32</v>
      </c>
      <c r="B20" s="8" t="s">
        <v>33</v>
      </c>
      <c r="C20" s="15">
        <f>C19+C18</f>
        <v>177500</v>
      </c>
      <c r="D20" s="16" t="s">
        <v>34</v>
      </c>
      <c r="E20" s="17" t="s">
        <v>35</v>
      </c>
    </row>
    <row r="21" spans="1:5" x14ac:dyDescent="0.25">
      <c r="C21" s="15"/>
      <c r="D21" s="16"/>
      <c r="E21" s="17"/>
    </row>
    <row r="22" spans="1:5" x14ac:dyDescent="0.25">
      <c r="A22" s="1" t="s">
        <v>36</v>
      </c>
      <c r="B22" s="8" t="s">
        <v>37</v>
      </c>
      <c r="C22" s="21">
        <v>2</v>
      </c>
      <c r="D22" s="16"/>
      <c r="E22" s="17" t="s">
        <v>38</v>
      </c>
    </row>
    <row r="23" spans="1:5" x14ac:dyDescent="0.25">
      <c r="A23" s="1" t="s">
        <v>39</v>
      </c>
      <c r="B23" s="8" t="s">
        <v>40</v>
      </c>
      <c r="C23" s="15">
        <f>C16/C22</f>
        <v>280000</v>
      </c>
      <c r="D23" s="16" t="s">
        <v>41</v>
      </c>
      <c r="E23" s="17" t="s">
        <v>42</v>
      </c>
    </row>
    <row r="24" spans="1:5" x14ac:dyDescent="0.25">
      <c r="C24" s="15"/>
      <c r="D24" s="16"/>
      <c r="E24" s="17"/>
    </row>
    <row r="25" spans="1:5" x14ac:dyDescent="0.25">
      <c r="A25" s="1" t="s">
        <v>43</v>
      </c>
      <c r="B25" s="8" t="s">
        <v>44</v>
      </c>
      <c r="C25" s="15">
        <f>C23-C20</f>
        <v>102500</v>
      </c>
      <c r="D25" s="16" t="s">
        <v>45</v>
      </c>
      <c r="E25" s="17" t="s">
        <v>46</v>
      </c>
    </row>
    <row r="26" spans="1:5" x14ac:dyDescent="0.25">
      <c r="A26" s="1" t="s">
        <v>47</v>
      </c>
      <c r="B26" s="8" t="s">
        <v>48</v>
      </c>
      <c r="C26" s="22">
        <v>1.1000000000000001</v>
      </c>
      <c r="D26" s="23"/>
      <c r="E26" s="17" t="s">
        <v>49</v>
      </c>
    </row>
    <row r="27" spans="1:5" x14ac:dyDescent="0.25">
      <c r="A27" s="1" t="s">
        <v>50</v>
      </c>
      <c r="B27" s="8" t="s">
        <v>51</v>
      </c>
      <c r="C27" s="15">
        <f>C26*C25</f>
        <v>112750.00000000001</v>
      </c>
      <c r="D27" s="16" t="s">
        <v>52</v>
      </c>
      <c r="E27" s="17" t="s">
        <v>53</v>
      </c>
    </row>
    <row r="28" spans="1:5" ht="13" x14ac:dyDescent="0.3">
      <c r="B28" s="24"/>
      <c r="C28" s="25"/>
      <c r="D28" s="16"/>
      <c r="E28" s="17"/>
    </row>
    <row r="29" spans="1:5" ht="13" x14ac:dyDescent="0.3">
      <c r="A29" s="1" t="s">
        <v>54</v>
      </c>
      <c r="B29" s="8" t="s">
        <v>55</v>
      </c>
      <c r="C29" s="25">
        <f>C27*C22</f>
        <v>225500.00000000003</v>
      </c>
      <c r="D29" s="16" t="s">
        <v>56</v>
      </c>
      <c r="E29" s="17" t="s">
        <v>57</v>
      </c>
    </row>
    <row r="30" spans="1:5" x14ac:dyDescent="0.25">
      <c r="C30" s="15"/>
      <c r="D30" s="16"/>
      <c r="E30" s="17"/>
    </row>
    <row r="31" spans="1:5" ht="15.5" x14ac:dyDescent="0.35">
      <c r="B31" s="11" t="s">
        <v>58</v>
      </c>
      <c r="C31" s="15"/>
      <c r="D31" s="16"/>
      <c r="E31" s="17"/>
    </row>
    <row r="32" spans="1:5" x14ac:dyDescent="0.25">
      <c r="A32" s="1" t="s">
        <v>59</v>
      </c>
      <c r="B32" s="8" t="s">
        <v>60</v>
      </c>
      <c r="C32" s="26">
        <v>275000</v>
      </c>
      <c r="D32" s="16" t="s">
        <v>61</v>
      </c>
      <c r="E32" s="17" t="s">
        <v>62</v>
      </c>
    </row>
    <row r="33" spans="1:5" x14ac:dyDescent="0.25">
      <c r="A33" s="1" t="s">
        <v>63</v>
      </c>
      <c r="B33" s="8" t="s">
        <v>64</v>
      </c>
      <c r="C33" s="26">
        <v>40000</v>
      </c>
      <c r="D33" s="16" t="s">
        <v>61</v>
      </c>
      <c r="E33" s="17" t="s">
        <v>65</v>
      </c>
    </row>
    <row r="34" spans="1:5" x14ac:dyDescent="0.25">
      <c r="A34" s="1" t="s">
        <v>66</v>
      </c>
      <c r="B34" s="27" t="s">
        <v>67</v>
      </c>
      <c r="C34" s="28">
        <v>10000</v>
      </c>
      <c r="D34" s="29" t="s">
        <v>61</v>
      </c>
      <c r="E34" s="30" t="s">
        <v>68</v>
      </c>
    </row>
    <row r="35" spans="1:5" x14ac:dyDescent="0.25">
      <c r="A35" s="1" t="s">
        <v>69</v>
      </c>
      <c r="B35" s="31" t="s">
        <v>70</v>
      </c>
      <c r="C35" s="26">
        <v>-30000</v>
      </c>
      <c r="D35" s="16" t="s">
        <v>71</v>
      </c>
      <c r="E35" s="17" t="s">
        <v>62</v>
      </c>
    </row>
    <row r="36" spans="1:5" x14ac:dyDescent="0.25">
      <c r="A36" s="1" t="s">
        <v>72</v>
      </c>
      <c r="B36" s="8" t="s">
        <v>73</v>
      </c>
      <c r="C36" s="26">
        <v>185000</v>
      </c>
      <c r="D36" s="16" t="s">
        <v>61</v>
      </c>
      <c r="E36" s="17" t="s">
        <v>74</v>
      </c>
    </row>
    <row r="37" spans="1:5" ht="13" x14ac:dyDescent="0.3">
      <c r="A37" s="1" t="s">
        <v>75</v>
      </c>
      <c r="B37" s="24" t="s">
        <v>76</v>
      </c>
      <c r="C37" s="32">
        <f>SUM(C32:C36)</f>
        <v>480000</v>
      </c>
      <c r="D37" s="16" t="s">
        <v>77</v>
      </c>
      <c r="E37" s="17" t="s">
        <v>78</v>
      </c>
    </row>
    <row r="38" spans="1:5" x14ac:dyDescent="0.25">
      <c r="C38" s="15"/>
      <c r="D38" s="16"/>
    </row>
    <row r="39" spans="1:5" ht="13" x14ac:dyDescent="0.3">
      <c r="A39" s="1" t="s">
        <v>79</v>
      </c>
      <c r="B39" s="24" t="s">
        <v>80</v>
      </c>
      <c r="C39" s="33">
        <f>C37+C29</f>
        <v>705500</v>
      </c>
      <c r="D39" s="16" t="s">
        <v>81</v>
      </c>
      <c r="E39" s="17" t="s">
        <v>82</v>
      </c>
    </row>
    <row r="40" spans="1:5" ht="13" x14ac:dyDescent="0.3">
      <c r="B40" s="24"/>
      <c r="C40" s="15"/>
      <c r="D40" s="16"/>
    </row>
    <row r="41" spans="1:5" ht="16" x14ac:dyDescent="0.6">
      <c r="A41" s="1" t="s">
        <v>83</v>
      </c>
      <c r="B41" s="34" t="s">
        <v>84</v>
      </c>
      <c r="C41" s="35">
        <f>C39/C22</f>
        <v>352750</v>
      </c>
      <c r="D41" s="19" t="s">
        <v>85</v>
      </c>
    </row>
    <row r="42" spans="1:5" x14ac:dyDescent="0.25">
      <c r="E42" s="36"/>
    </row>
    <row r="43" spans="1:5" ht="13" x14ac:dyDescent="0.3">
      <c r="A43" s="37" t="s">
        <v>86</v>
      </c>
    </row>
    <row r="44" spans="1:5" x14ac:dyDescent="0.25">
      <c r="A44" s="1" t="s">
        <v>87</v>
      </c>
      <c r="B44" s="8" t="s">
        <v>88</v>
      </c>
      <c r="C44" s="38">
        <f>C29</f>
        <v>225500.00000000003</v>
      </c>
      <c r="D44" s="39">
        <f>C44/C39</f>
        <v>0.31963146704464923</v>
      </c>
      <c r="E44" s="17" t="s">
        <v>54</v>
      </c>
    </row>
    <row r="45" spans="1:5" x14ac:dyDescent="0.25">
      <c r="A45" s="1" t="s">
        <v>89</v>
      </c>
      <c r="B45" s="8" t="s">
        <v>90</v>
      </c>
      <c r="C45" s="38">
        <f>C32</f>
        <v>275000</v>
      </c>
      <c r="D45" s="39">
        <f>C45/C39</f>
        <v>0.38979447200566975</v>
      </c>
      <c r="E45" s="17" t="s">
        <v>59</v>
      </c>
    </row>
    <row r="46" spans="1:5" x14ac:dyDescent="0.25">
      <c r="A46" s="1" t="s">
        <v>91</v>
      </c>
      <c r="B46" s="8" t="s">
        <v>92</v>
      </c>
      <c r="C46" s="38">
        <f>C36</f>
        <v>185000</v>
      </c>
      <c r="D46" s="39">
        <f>C46/C39</f>
        <v>0.26222537207654145</v>
      </c>
      <c r="E46" s="17" t="s">
        <v>72</v>
      </c>
    </row>
    <row r="49" spans="1:5" ht="13" x14ac:dyDescent="0.3">
      <c r="A49" s="37" t="s">
        <v>93</v>
      </c>
    </row>
    <row r="50" spans="1:5" x14ac:dyDescent="0.25">
      <c r="A50" s="1" t="s">
        <v>94</v>
      </c>
      <c r="B50" s="8" t="s">
        <v>95</v>
      </c>
      <c r="C50" s="38">
        <f>C39</f>
        <v>705500</v>
      </c>
      <c r="D50" s="19" t="s">
        <v>79</v>
      </c>
    </row>
    <row r="51" spans="1:5" x14ac:dyDescent="0.25">
      <c r="A51" s="1" t="s">
        <v>96</v>
      </c>
      <c r="B51" s="8" t="s">
        <v>90</v>
      </c>
      <c r="C51" s="38">
        <f>C32</f>
        <v>275000</v>
      </c>
      <c r="D51" s="19" t="s">
        <v>59</v>
      </c>
    </row>
    <row r="52" spans="1:5" x14ac:dyDescent="0.25">
      <c r="A52" s="1" t="s">
        <v>97</v>
      </c>
      <c r="B52" s="8" t="s">
        <v>98</v>
      </c>
      <c r="C52" s="38">
        <f>C50-C51</f>
        <v>430500</v>
      </c>
      <c r="D52" s="19" t="s">
        <v>99</v>
      </c>
    </row>
    <row r="53" spans="1:5" ht="13" x14ac:dyDescent="0.3">
      <c r="B53" s="24" t="s">
        <v>100</v>
      </c>
      <c r="C53" s="32">
        <f>C52/C22</f>
        <v>215250</v>
      </c>
      <c r="D53" s="19" t="s">
        <v>101</v>
      </c>
      <c r="E53" s="40"/>
    </row>
  </sheetData>
  <mergeCells count="4">
    <mergeCell ref="B1:E1"/>
    <mergeCell ref="B2:E2"/>
    <mergeCell ref="B3:E3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PracticeValuation- Internal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Vanchiere</dc:creator>
  <cp:lastModifiedBy>Paul Vanchiere</cp:lastModifiedBy>
  <dcterms:created xsi:type="dcterms:W3CDTF">2024-06-08T04:42:36Z</dcterms:created>
  <dcterms:modified xsi:type="dcterms:W3CDTF">2024-06-08T04:42:54Z</dcterms:modified>
</cp:coreProperties>
</file>