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ediatric Support Dropbox\Paul Vanchiere\DB_Cabinet\PMI\HubSpot\SampleSpreadsheets\"/>
    </mc:Choice>
  </mc:AlternateContent>
  <xr:revisionPtr revIDLastSave="0" documentId="8_{35952525-8A62-42F9-8ED3-52A9C7F8FF47}" xr6:coauthVersionLast="47" xr6:coauthVersionMax="47" xr10:uidLastSave="{00000000-0000-0000-0000-000000000000}"/>
  <bookViews>
    <workbookView xWindow="-110" yWindow="-110" windowWidth="25820" windowHeight="15500" xr2:uid="{CADDFC22-91E3-41D4-A3E4-F807F27E2AA8}"/>
  </bookViews>
  <sheets>
    <sheet name="Buyer ROI Analysis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vsASD">"V2012-06-30"</definedName>
    <definedName name="NvsAutoDrillOk">"VN"</definedName>
    <definedName name="NvsElapsedTime">0.0000347222230629995</definedName>
    <definedName name="NvsEndTime">41108.6767013889</definedName>
    <definedName name="NvsInstLang">"VENG"</definedName>
    <definedName name="NvsInstSpec">"%,FDEPTID,V7523"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"V2005-10-01"</definedName>
    <definedName name="NvsPanelSetid">"VSHARE"</definedName>
    <definedName name="NvsReqBU">"VTCHPA"</definedName>
    <definedName name="NvsReqBUOnly">"VY"</definedName>
    <definedName name="NvsTransLed">"VN"</definedName>
    <definedName name="NvsTreeASD">"V2012-06-30"</definedName>
    <definedName name="NvsValTbl.PRODUCT">"PRODUCT_TBL"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E18" i="1" s="1"/>
  <c r="C10" i="1"/>
  <c r="C11" i="1" s="1"/>
  <c r="B7" i="1"/>
  <c r="E7" i="1" s="1"/>
  <c r="F7" i="1" s="1"/>
  <c r="G7" i="1" s="1"/>
  <c r="H7" i="1" s="1"/>
  <c r="A7" i="1"/>
  <c r="A8" i="1" s="1"/>
  <c r="A9" i="1" s="1"/>
  <c r="A10" i="1" s="1"/>
  <c r="A11" i="1" s="1"/>
  <c r="A12" i="1" s="1"/>
  <c r="A13" i="1" s="1"/>
  <c r="A14" i="1" s="1"/>
  <c r="A15" i="1" s="1"/>
  <c r="E6" i="1"/>
  <c r="B8" i="1" l="1"/>
  <c r="B9" i="1" s="1"/>
  <c r="E9" i="1"/>
  <c r="F9" i="1" s="1"/>
  <c r="G9" i="1" s="1"/>
  <c r="H9" i="1" s="1"/>
  <c r="B10" i="1"/>
  <c r="F6" i="1"/>
  <c r="E8" i="1"/>
  <c r="F8" i="1" s="1"/>
  <c r="G8" i="1" s="1"/>
  <c r="H8" i="1" s="1"/>
  <c r="C12" i="1"/>
  <c r="C13" i="1" s="1"/>
  <c r="C14" i="1" s="1"/>
  <c r="C15" i="1" s="1"/>
  <c r="C16" i="1" l="1"/>
  <c r="E10" i="1"/>
  <c r="B11" i="1"/>
  <c r="G6" i="1"/>
  <c r="B12" i="1" l="1"/>
  <c r="E11" i="1"/>
  <c r="F11" i="1" s="1"/>
  <c r="G11" i="1" s="1"/>
  <c r="H11" i="1" s="1"/>
  <c r="F10" i="1"/>
  <c r="H6" i="1"/>
  <c r="G10" i="1" l="1"/>
  <c r="E12" i="1"/>
  <c r="B13" i="1"/>
  <c r="F12" i="1" l="1"/>
  <c r="E13" i="1"/>
  <c r="F13" i="1" s="1"/>
  <c r="G13" i="1" s="1"/>
  <c r="H13" i="1" s="1"/>
  <c r="B14" i="1"/>
  <c r="H10" i="1"/>
  <c r="B15" i="1" l="1"/>
  <c r="E14" i="1"/>
  <c r="G12" i="1"/>
  <c r="H12" i="1" l="1"/>
  <c r="F14" i="1"/>
  <c r="E15" i="1"/>
  <c r="F15" i="1" s="1"/>
  <c r="G15" i="1" s="1"/>
  <c r="H15" i="1" s="1"/>
  <c r="B16" i="1"/>
  <c r="E16" i="1" l="1"/>
  <c r="G14" i="1"/>
  <c r="F16" i="1"/>
  <c r="E19" i="1" s="1"/>
  <c r="E21" i="1" s="1"/>
  <c r="E22" i="1" s="1"/>
  <c r="H14" i="1" l="1"/>
  <c r="G16" i="1"/>
  <c r="H16" i="1" s="1"/>
</calcChain>
</file>

<file path=xl/sharedStrings.xml><?xml version="1.0" encoding="utf-8"?>
<sst xmlns="http://schemas.openxmlformats.org/spreadsheetml/2006/main" count="35" uniqueCount="35">
  <si>
    <t>Buyer Return on Investment Analysis</t>
  </si>
  <si>
    <t>Year</t>
  </si>
  <si>
    <t>Salary</t>
  </si>
  <si>
    <t>Distributions</t>
  </si>
  <si>
    <t>Buy Out Payments</t>
  </si>
  <si>
    <t>Total Earnings</t>
  </si>
  <si>
    <t>Net</t>
  </si>
  <si>
    <t>Gain ($)</t>
  </si>
  <si>
    <t>Gain (%)</t>
  </si>
  <si>
    <t>A</t>
  </si>
  <si>
    <t>B</t>
  </si>
  <si>
    <t>C</t>
  </si>
  <si>
    <t>D</t>
  </si>
  <si>
    <t>E</t>
  </si>
  <si>
    <t>F</t>
  </si>
  <si>
    <t>G</t>
  </si>
  <si>
    <t>Current</t>
  </si>
  <si>
    <t>Estimated</t>
  </si>
  <si>
    <t>$400k / 4 Years</t>
  </si>
  <si>
    <t>A + B</t>
  </si>
  <si>
    <t>C + D</t>
  </si>
  <si>
    <t>E - A</t>
  </si>
  <si>
    <t>F / $400k</t>
  </si>
  <si>
    <t>Total Deferred/Paid towards Buy-In</t>
  </si>
  <si>
    <t>Total Deferred Bonuses and Buy Out Payments</t>
  </si>
  <si>
    <t>10-Year Net Earnings if Buy In</t>
  </si>
  <si>
    <t>10-Year Earnings if Projections Hold True</t>
  </si>
  <si>
    <t>10-Year Salary/Bonus if Remain Employee</t>
  </si>
  <si>
    <t>10-Year Earnings if Remain Employee with average of $190k per year</t>
  </si>
  <si>
    <t>Variance</t>
  </si>
  <si>
    <t>Difference between 2 items above</t>
  </si>
  <si>
    <t>ROI</t>
  </si>
  <si>
    <t>Total Return on Investment over 10 Years</t>
  </si>
  <si>
    <t>*Asumes new owner/partner is able to maintain practice margins</t>
  </si>
  <si>
    <t>*Owner still has opportunity to sell practice when he/she retires- dramatically increasing the ROI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</si>
</sst>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ptos Narrow"/>
      <family val="2"/>
      <scheme val="minor"/>
    </font>
    <font>
      <i/>
      <sz val="8"/>
      <color theme="1"/>
      <name val="Arial"/>
      <family val="2"/>
    </font>
    <font>
      <i/>
      <sz val="9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0" fontId="0" fillId="0" borderId="0" xfId="2" applyNumberFormat="1" applyFont="1" applyAlignment="1">
      <alignment horizontal="center"/>
    </xf>
    <xf numFmtId="164" fontId="2" fillId="0" borderId="0" xfId="0" applyNumberFormat="1" applyFont="1"/>
    <xf numFmtId="10" fontId="2" fillId="0" borderId="0" xfId="2" applyNumberFormat="1" applyFont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1" applyNumberFormat="1" applyFont="1" applyFill="1"/>
    <xf numFmtId="0" fontId="5" fillId="2" borderId="0" xfId="0" applyFont="1" applyFill="1"/>
    <xf numFmtId="0" fontId="0" fillId="2" borderId="0" xfId="0" applyFill="1"/>
    <xf numFmtId="10" fontId="0" fillId="2" borderId="0" xfId="2" applyNumberFormat="1" applyFont="1" applyFill="1" applyAlignment="1">
      <alignment horizontal="center"/>
    </xf>
    <xf numFmtId="0" fontId="6" fillId="0" borderId="0" xfId="0" quotePrefix="1" applyFont="1"/>
    <xf numFmtId="0" fontId="7" fillId="0" borderId="0" xfId="0" quotePrefix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5AF39-1901-4152-8685-2711E51EF8BC}">
  <dimension ref="A1:J25"/>
  <sheetViews>
    <sheetView showGridLines="0" tabSelected="1" zoomScale="140" zoomScaleNormal="140" workbookViewId="0">
      <selection activeCell="J10" sqref="J10"/>
    </sheetView>
  </sheetViews>
  <sheetFormatPr defaultRowHeight="12.5" x14ac:dyDescent="0.25"/>
  <cols>
    <col min="2" max="6" width="11.81640625" customWidth="1"/>
    <col min="7" max="7" width="9.7265625" bestFit="1" customWidth="1"/>
  </cols>
  <sheetData>
    <row r="1" spans="1:9" ht="21" x14ac:dyDescent="0.5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9" s="4" customFormat="1" ht="10" x14ac:dyDescent="0.2">
      <c r="A4" s="3"/>
      <c r="B4" s="3" t="s">
        <v>9</v>
      </c>
      <c r="C4" s="3" t="s">
        <v>10</v>
      </c>
      <c r="D4" s="3" t="s">
        <v>11</v>
      </c>
      <c r="E4" s="3" t="s">
        <v>12</v>
      </c>
      <c r="F4" s="3" t="s">
        <v>13</v>
      </c>
      <c r="G4" s="3" t="s">
        <v>14</v>
      </c>
      <c r="H4" s="3" t="s">
        <v>15</v>
      </c>
    </row>
    <row r="5" spans="1:9" x14ac:dyDescent="0.25">
      <c r="A5" s="2"/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</row>
    <row r="6" spans="1:9" x14ac:dyDescent="0.25">
      <c r="A6" s="5">
        <v>2024</v>
      </c>
      <c r="B6" s="6">
        <v>160000</v>
      </c>
      <c r="C6" s="6">
        <v>125000</v>
      </c>
      <c r="D6" s="6">
        <v>-100000</v>
      </c>
      <c r="E6" s="6">
        <f>B6+C6</f>
        <v>285000</v>
      </c>
      <c r="F6" s="6">
        <f>E6+D6</f>
        <v>185000</v>
      </c>
      <c r="G6" s="7">
        <f>F6-B6</f>
        <v>25000</v>
      </c>
      <c r="H6" s="8">
        <f>G6/400000</f>
        <v>6.25E-2</v>
      </c>
    </row>
    <row r="7" spans="1:9" x14ac:dyDescent="0.25">
      <c r="A7" s="5">
        <f>A6+1</f>
        <v>2025</v>
      </c>
      <c r="B7" s="6">
        <f>B6</f>
        <v>160000</v>
      </c>
      <c r="C7" s="6">
        <v>125000</v>
      </c>
      <c r="D7" s="6">
        <v>-100000</v>
      </c>
      <c r="E7" s="6">
        <f t="shared" ref="E7:E15" si="0">B7+C7</f>
        <v>285000</v>
      </c>
      <c r="F7" s="6">
        <f t="shared" ref="F7:F15" si="1">E7+D7</f>
        <v>185000</v>
      </c>
      <c r="G7" s="7">
        <f t="shared" ref="G7:G15" si="2">F7-B7</f>
        <v>25000</v>
      </c>
      <c r="H7" s="8">
        <f t="shared" ref="H7:H16" si="3">G7/400000</f>
        <v>6.25E-2</v>
      </c>
    </row>
    <row r="8" spans="1:9" x14ac:dyDescent="0.25">
      <c r="A8" s="5">
        <f t="shared" ref="A8:A15" si="4">A7+1</f>
        <v>2026</v>
      </c>
      <c r="B8" s="6">
        <f t="shared" ref="B8:C15" si="5">B7</f>
        <v>160000</v>
      </c>
      <c r="C8" s="6">
        <v>125000</v>
      </c>
      <c r="D8" s="6">
        <v>-100000</v>
      </c>
      <c r="E8" s="6">
        <f t="shared" si="0"/>
        <v>285000</v>
      </c>
      <c r="F8" s="6">
        <f t="shared" si="1"/>
        <v>185000</v>
      </c>
      <c r="G8" s="7">
        <f t="shared" si="2"/>
        <v>25000</v>
      </c>
      <c r="H8" s="8">
        <f t="shared" si="3"/>
        <v>6.25E-2</v>
      </c>
    </row>
    <row r="9" spans="1:9" x14ac:dyDescent="0.25">
      <c r="A9" s="5">
        <f t="shared" si="4"/>
        <v>2027</v>
      </c>
      <c r="B9" s="6">
        <f t="shared" si="5"/>
        <v>160000</v>
      </c>
      <c r="C9" s="6">
        <v>125000</v>
      </c>
      <c r="D9" s="6">
        <v>-100000</v>
      </c>
      <c r="E9" s="6">
        <f t="shared" si="0"/>
        <v>285000</v>
      </c>
      <c r="F9" s="6">
        <f t="shared" si="1"/>
        <v>185000</v>
      </c>
      <c r="G9" s="7">
        <f t="shared" si="2"/>
        <v>25000</v>
      </c>
      <c r="H9" s="8">
        <f t="shared" si="3"/>
        <v>6.25E-2</v>
      </c>
    </row>
    <row r="10" spans="1:9" x14ac:dyDescent="0.25">
      <c r="A10" s="5">
        <f t="shared" si="4"/>
        <v>2028</v>
      </c>
      <c r="B10" s="6">
        <f t="shared" si="5"/>
        <v>160000</v>
      </c>
      <c r="C10" s="6">
        <f>C9</f>
        <v>125000</v>
      </c>
      <c r="D10" s="6"/>
      <c r="E10" s="6">
        <f t="shared" si="0"/>
        <v>285000</v>
      </c>
      <c r="F10" s="6">
        <f t="shared" si="1"/>
        <v>285000</v>
      </c>
      <c r="G10" s="7">
        <f t="shared" si="2"/>
        <v>125000</v>
      </c>
      <c r="H10" s="8">
        <f t="shared" si="3"/>
        <v>0.3125</v>
      </c>
    </row>
    <row r="11" spans="1:9" x14ac:dyDescent="0.25">
      <c r="A11" s="5">
        <f t="shared" si="4"/>
        <v>2029</v>
      </c>
      <c r="B11" s="6">
        <f t="shared" si="5"/>
        <v>160000</v>
      </c>
      <c r="C11" s="6">
        <f t="shared" si="5"/>
        <v>125000</v>
      </c>
      <c r="D11" s="6"/>
      <c r="E11" s="6">
        <f t="shared" si="0"/>
        <v>285000</v>
      </c>
      <c r="F11" s="6">
        <f t="shared" si="1"/>
        <v>285000</v>
      </c>
      <c r="G11" s="7">
        <f t="shared" si="2"/>
        <v>125000</v>
      </c>
      <c r="H11" s="8">
        <f t="shared" si="3"/>
        <v>0.3125</v>
      </c>
    </row>
    <row r="12" spans="1:9" x14ac:dyDescent="0.25">
      <c r="A12" s="5">
        <f t="shared" si="4"/>
        <v>2030</v>
      </c>
      <c r="B12" s="6">
        <f t="shared" si="5"/>
        <v>160000</v>
      </c>
      <c r="C12" s="6">
        <f t="shared" si="5"/>
        <v>125000</v>
      </c>
      <c r="D12" s="6"/>
      <c r="E12" s="6">
        <f t="shared" si="0"/>
        <v>285000</v>
      </c>
      <c r="F12" s="6">
        <f t="shared" si="1"/>
        <v>285000</v>
      </c>
      <c r="G12" s="7">
        <f t="shared" si="2"/>
        <v>125000</v>
      </c>
      <c r="H12" s="8">
        <f t="shared" si="3"/>
        <v>0.3125</v>
      </c>
    </row>
    <row r="13" spans="1:9" x14ac:dyDescent="0.25">
      <c r="A13" s="5">
        <f t="shared" si="4"/>
        <v>2031</v>
      </c>
      <c r="B13" s="6">
        <f t="shared" si="5"/>
        <v>160000</v>
      </c>
      <c r="C13" s="6">
        <f>C12</f>
        <v>125000</v>
      </c>
      <c r="D13" s="6"/>
      <c r="E13" s="6">
        <f t="shared" si="0"/>
        <v>285000</v>
      </c>
      <c r="F13" s="6">
        <f t="shared" si="1"/>
        <v>285000</v>
      </c>
      <c r="G13" s="7">
        <f t="shared" si="2"/>
        <v>125000</v>
      </c>
      <c r="H13" s="8">
        <f t="shared" si="3"/>
        <v>0.3125</v>
      </c>
    </row>
    <row r="14" spans="1:9" x14ac:dyDescent="0.25">
      <c r="A14" s="5">
        <f t="shared" si="4"/>
        <v>2032</v>
      </c>
      <c r="B14" s="6">
        <f t="shared" si="5"/>
        <v>160000</v>
      </c>
      <c r="C14" s="6">
        <f t="shared" si="5"/>
        <v>125000</v>
      </c>
      <c r="D14" s="6"/>
      <c r="E14" s="6">
        <f t="shared" si="0"/>
        <v>285000</v>
      </c>
      <c r="F14" s="6">
        <f t="shared" si="1"/>
        <v>285000</v>
      </c>
      <c r="G14" s="7">
        <f t="shared" si="2"/>
        <v>125000</v>
      </c>
      <c r="H14" s="8">
        <f t="shared" si="3"/>
        <v>0.3125</v>
      </c>
    </row>
    <row r="15" spans="1:9" x14ac:dyDescent="0.25">
      <c r="A15" s="5">
        <f t="shared" si="4"/>
        <v>2033</v>
      </c>
      <c r="B15" s="6">
        <f t="shared" si="5"/>
        <v>160000</v>
      </c>
      <c r="C15" s="6">
        <f t="shared" si="5"/>
        <v>125000</v>
      </c>
      <c r="D15" s="6"/>
      <c r="E15" s="6">
        <f t="shared" si="0"/>
        <v>285000</v>
      </c>
      <c r="F15" s="6">
        <f t="shared" si="1"/>
        <v>285000</v>
      </c>
      <c r="G15" s="7">
        <f t="shared" si="2"/>
        <v>125000</v>
      </c>
      <c r="H15" s="8">
        <f t="shared" si="3"/>
        <v>0.3125</v>
      </c>
    </row>
    <row r="16" spans="1:9" ht="13" x14ac:dyDescent="0.3">
      <c r="B16" s="9">
        <f>SUM(B6:B15)</f>
        <v>1600000</v>
      </c>
      <c r="C16" s="9">
        <f t="shared" ref="C16:G16" si="6">SUM(C6:C15)</f>
        <v>1250000</v>
      </c>
      <c r="D16" s="9">
        <f t="shared" si="6"/>
        <v>-400000</v>
      </c>
      <c r="E16" s="9">
        <f t="shared" si="6"/>
        <v>2850000</v>
      </c>
      <c r="F16" s="9">
        <f t="shared" si="6"/>
        <v>2450000</v>
      </c>
      <c r="G16" s="9">
        <f t="shared" si="6"/>
        <v>850000</v>
      </c>
      <c r="H16" s="10">
        <f t="shared" si="3"/>
        <v>2.125</v>
      </c>
    </row>
    <row r="18" spans="1:10" ht="13" x14ac:dyDescent="0.3">
      <c r="A18" s="11" t="s">
        <v>23</v>
      </c>
      <c r="B18" s="11"/>
      <c r="C18" s="11"/>
      <c r="D18" s="11"/>
      <c r="E18" s="12">
        <f>D16</f>
        <v>-400000</v>
      </c>
      <c r="F18" s="13" t="s">
        <v>24</v>
      </c>
      <c r="G18" s="14"/>
      <c r="H18" s="14"/>
      <c r="I18" s="14"/>
      <c r="J18" s="14"/>
    </row>
    <row r="19" spans="1:10" ht="13" x14ac:dyDescent="0.3">
      <c r="A19" s="11" t="s">
        <v>25</v>
      </c>
      <c r="B19" s="11"/>
      <c r="C19" s="11"/>
      <c r="D19" s="11"/>
      <c r="E19" s="12">
        <f>F16</f>
        <v>2450000</v>
      </c>
      <c r="F19" s="13" t="s">
        <v>26</v>
      </c>
      <c r="G19" s="14"/>
      <c r="H19" s="14"/>
      <c r="I19" s="14"/>
      <c r="J19" s="14"/>
    </row>
    <row r="20" spans="1:10" ht="13" x14ac:dyDescent="0.3">
      <c r="A20" s="11" t="s">
        <v>27</v>
      </c>
      <c r="B20" s="11"/>
      <c r="C20" s="11"/>
      <c r="D20" s="11"/>
      <c r="E20" s="12">
        <v>1900000</v>
      </c>
      <c r="F20" s="13" t="s">
        <v>28</v>
      </c>
      <c r="G20" s="14"/>
      <c r="H20" s="14"/>
      <c r="I20" s="14"/>
      <c r="J20" s="14"/>
    </row>
    <row r="21" spans="1:10" ht="13" x14ac:dyDescent="0.3">
      <c r="A21" s="11" t="s">
        <v>29</v>
      </c>
      <c r="B21" s="11"/>
      <c r="C21" s="11"/>
      <c r="D21" s="11"/>
      <c r="E21" s="12">
        <f>E19-E20</f>
        <v>550000</v>
      </c>
      <c r="F21" s="13" t="s">
        <v>30</v>
      </c>
      <c r="G21" s="14"/>
      <c r="H21" s="14"/>
      <c r="I21" s="14"/>
      <c r="J21" s="14"/>
    </row>
    <row r="22" spans="1:10" ht="13" x14ac:dyDescent="0.3">
      <c r="A22" s="11" t="s">
        <v>31</v>
      </c>
      <c r="B22" s="11"/>
      <c r="C22" s="11"/>
      <c r="D22" s="11"/>
      <c r="E22" s="15">
        <f>E21/E18*-1</f>
        <v>1.375</v>
      </c>
      <c r="F22" s="13" t="s">
        <v>32</v>
      </c>
      <c r="G22" s="14"/>
      <c r="H22" s="14"/>
      <c r="I22" s="14"/>
      <c r="J22" s="14"/>
    </row>
    <row r="23" spans="1:10" x14ac:dyDescent="0.25">
      <c r="E23" s="6"/>
    </row>
    <row r="24" spans="1:10" ht="14.5" x14ac:dyDescent="0.35">
      <c r="A24" s="16" t="s">
        <v>33</v>
      </c>
    </row>
    <row r="25" spans="1:10" ht="13" x14ac:dyDescent="0.3">
      <c r="A25" s="17" t="s">
        <v>34</v>
      </c>
    </row>
  </sheetData>
  <mergeCells count="6">
    <mergeCell ref="A1:I1"/>
    <mergeCell ref="A18:D18"/>
    <mergeCell ref="A19:D19"/>
    <mergeCell ref="A20:D20"/>
    <mergeCell ref="A21:D21"/>
    <mergeCell ref="A22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Buyer ROI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Vanchiere</dc:creator>
  <cp:lastModifiedBy>Paul Vanchiere</cp:lastModifiedBy>
  <dcterms:created xsi:type="dcterms:W3CDTF">2024-06-08T04:43:21Z</dcterms:created>
  <dcterms:modified xsi:type="dcterms:W3CDTF">2024-06-08T04:43:45Z</dcterms:modified>
</cp:coreProperties>
</file>