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99AB2BBD-B2D6-4BF2-BE36-45C9E0F5C64D}" xr6:coauthVersionLast="47" xr6:coauthVersionMax="47" xr10:uidLastSave="{00000000-0000-0000-0000-000000000000}"/>
  <bookViews>
    <workbookView xWindow="-110" yWindow="-110" windowWidth="25820" windowHeight="15500" xr2:uid="{124E6A66-02F5-4D01-B8F5-CADA313D78AC}"/>
  </bookViews>
  <sheets>
    <sheet name="Buyout Financing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2" i="1" s="1"/>
  <c r="D25" i="1" s="1"/>
  <c r="D26" i="1" s="1"/>
  <c r="C13" i="1"/>
  <c r="D15" i="1" s="1"/>
  <c r="D18" i="1" s="1"/>
  <c r="D19" i="1" s="1"/>
  <c r="C6" i="1"/>
  <c r="E8" i="1" s="1"/>
  <c r="E11" i="1" s="1"/>
  <c r="E12" i="1" s="1"/>
  <c r="F6" i="1" l="1"/>
  <c r="E15" i="1"/>
  <c r="E18" i="1" s="1"/>
  <c r="E19" i="1" s="1"/>
  <c r="E22" i="1"/>
  <c r="E25" i="1" s="1"/>
  <c r="E26" i="1" s="1"/>
  <c r="D8" i="1"/>
  <c r="D11" i="1" s="1"/>
  <c r="D12" i="1" s="1"/>
  <c r="F20" i="1"/>
  <c r="F13" i="1"/>
  <c r="C8" i="1"/>
  <c r="C11" i="1" s="1"/>
  <c r="C12" i="1" s="1"/>
  <c r="C22" i="1"/>
  <c r="C25" i="1" s="1"/>
  <c r="C26" i="1" s="1"/>
  <c r="C15" i="1"/>
  <c r="C18" i="1" s="1"/>
  <c r="C19" i="1" s="1"/>
  <c r="F22" i="1" l="1"/>
  <c r="F25" i="1" s="1"/>
  <c r="F26" i="1" s="1"/>
  <c r="H22" i="1"/>
  <c r="H25" i="1" s="1"/>
  <c r="H26" i="1" s="1"/>
  <c r="G22" i="1"/>
  <c r="G25" i="1" s="1"/>
  <c r="G26" i="1" s="1"/>
  <c r="I20" i="1"/>
  <c r="H15" i="1"/>
  <c r="H18" i="1" s="1"/>
  <c r="H19" i="1" s="1"/>
  <c r="I13" i="1"/>
  <c r="G15" i="1"/>
  <c r="G18" i="1" s="1"/>
  <c r="G19" i="1" s="1"/>
  <c r="F15" i="1"/>
  <c r="F18" i="1" s="1"/>
  <c r="F19" i="1" s="1"/>
  <c r="H8" i="1"/>
  <c r="H11" i="1" s="1"/>
  <c r="H12" i="1" s="1"/>
  <c r="G8" i="1"/>
  <c r="G11" i="1" s="1"/>
  <c r="G12" i="1" s="1"/>
  <c r="F8" i="1"/>
  <c r="F11" i="1" s="1"/>
  <c r="F12" i="1" s="1"/>
  <c r="I6" i="1"/>
  <c r="K22" i="1" l="1"/>
  <c r="K25" i="1" s="1"/>
  <c r="K26" i="1" s="1"/>
  <c r="J22" i="1"/>
  <c r="J25" i="1" s="1"/>
  <c r="J26" i="1" s="1"/>
  <c r="I22" i="1"/>
  <c r="I25" i="1" s="1"/>
  <c r="I26" i="1" s="1"/>
  <c r="I8" i="1"/>
  <c r="I11" i="1" s="1"/>
  <c r="I12" i="1" s="1"/>
  <c r="J8" i="1"/>
  <c r="J11" i="1" s="1"/>
  <c r="J12" i="1" s="1"/>
  <c r="K8" i="1"/>
  <c r="K11" i="1" s="1"/>
  <c r="K12" i="1" s="1"/>
  <c r="K15" i="1"/>
  <c r="K18" i="1" s="1"/>
  <c r="K19" i="1" s="1"/>
  <c r="J15" i="1"/>
  <c r="J18" i="1" s="1"/>
  <c r="J19" i="1" s="1"/>
  <c r="I15" i="1"/>
  <c r="I18" i="1" s="1"/>
  <c r="I19" i="1" s="1"/>
</calcChain>
</file>

<file path=xl/sharedStrings.xml><?xml version="1.0" encoding="utf-8"?>
<sst xmlns="http://schemas.openxmlformats.org/spreadsheetml/2006/main" count="29" uniqueCount="15">
  <si>
    <t>Financing Options</t>
  </si>
  <si>
    <t>Estimated Practice Value</t>
  </si>
  <si>
    <t>60 Months</t>
  </si>
  <si>
    <t>48 Months</t>
  </si>
  <si>
    <t>36 Months</t>
  </si>
  <si>
    <r>
      <t xml:space="preserve">Purchase </t>
    </r>
    <r>
      <rPr>
        <b/>
        <sz val="11"/>
        <color theme="1"/>
        <rFont val="Aptos Narrow"/>
        <family val="2"/>
        <scheme val="minor"/>
      </rPr>
      <t>45%</t>
    </r>
    <r>
      <rPr>
        <sz val="10"/>
        <color theme="1"/>
        <rFont val="arial"/>
        <family val="2"/>
      </rPr>
      <t xml:space="preserve"> of Practice</t>
    </r>
  </si>
  <si>
    <t>Buyout Price</t>
  </si>
  <si>
    <t>Initial Payment</t>
  </si>
  <si>
    <t>Balance</t>
  </si>
  <si>
    <t>Term (Months)</t>
  </si>
  <si>
    <t>Rate</t>
  </si>
  <si>
    <t>Monthly Payment</t>
  </si>
  <si>
    <t>Yearly Total</t>
  </si>
  <si>
    <r>
      <t xml:space="preserve">Purchase </t>
    </r>
    <r>
      <rPr>
        <b/>
        <sz val="11"/>
        <color theme="1"/>
        <rFont val="Aptos Narrow"/>
        <family val="2"/>
        <scheme val="minor"/>
      </rPr>
      <t>50%</t>
    </r>
    <r>
      <rPr>
        <sz val="10"/>
        <color theme="1"/>
        <rFont val="arial"/>
        <family val="2"/>
      </rPr>
      <t xml:space="preserve"> of Practice</t>
    </r>
  </si>
  <si>
    <r>
      <t xml:space="preserve">Purchase </t>
    </r>
    <r>
      <rPr>
        <b/>
        <sz val="11"/>
        <color theme="1"/>
        <rFont val="Aptos Narrow"/>
        <family val="2"/>
        <scheme val="minor"/>
      </rPr>
      <t>100%</t>
    </r>
    <r>
      <rPr>
        <sz val="10"/>
        <color theme="1"/>
        <rFont val="arial"/>
        <family val="2"/>
      </rPr>
      <t xml:space="preserve"> of Practice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</si>
</sst>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2" applyFont="1"/>
    <xf numFmtId="0" fontId="0" fillId="2" borderId="0" xfId="0" applyFill="1"/>
    <xf numFmtId="164" fontId="0" fillId="2" borderId="0" xfId="2" applyNumberFormat="1" applyFont="1" applyFill="1"/>
    <xf numFmtId="0" fontId="3" fillId="0" borderId="0" xfId="0" applyFont="1"/>
    <xf numFmtId="0" fontId="4" fillId="0" borderId="0" xfId="0" applyFont="1"/>
    <xf numFmtId="44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5" fontId="5" fillId="3" borderId="1" xfId="2" applyNumberFormat="1" applyFont="1" applyFill="1" applyBorder="1" applyAlignment="1">
      <alignment horizontal="center"/>
    </xf>
    <xf numFmtId="5" fontId="5" fillId="3" borderId="2" xfId="2" applyNumberFormat="1" applyFont="1" applyFill="1" applyBorder="1" applyAlignment="1">
      <alignment horizontal="center"/>
    </xf>
    <xf numFmtId="5" fontId="5" fillId="3" borderId="3" xfId="2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/>
    <xf numFmtId="164" fontId="0" fillId="3" borderId="5" xfId="2" applyNumberFormat="1" applyFont="1" applyFill="1" applyBorder="1"/>
    <xf numFmtId="164" fontId="0" fillId="3" borderId="6" xfId="2" applyNumberFormat="1" applyFont="1" applyFill="1" applyBorder="1"/>
    <xf numFmtId="164" fontId="0" fillId="3" borderId="7" xfId="2" applyNumberFormat="1" applyFont="1" applyFill="1" applyBorder="1"/>
    <xf numFmtId="164" fontId="0" fillId="3" borderId="8" xfId="2" applyNumberFormat="1" applyFont="1" applyFill="1" applyBorder="1"/>
    <xf numFmtId="0" fontId="0" fillId="3" borderId="4" xfId="0" applyFill="1" applyBorder="1"/>
    <xf numFmtId="164" fontId="0" fillId="3" borderId="4" xfId="2" applyNumberFormat="1" applyFont="1" applyFill="1" applyBorder="1"/>
    <xf numFmtId="164" fontId="0" fillId="3" borderId="9" xfId="2" applyNumberFormat="1" applyFont="1" applyFill="1" applyBorder="1"/>
    <xf numFmtId="164" fontId="0" fillId="3" borderId="10" xfId="2" applyNumberFormat="1" applyFont="1" applyFill="1" applyBorder="1"/>
    <xf numFmtId="37" fontId="0" fillId="3" borderId="5" xfId="1" applyNumberFormat="1" applyFont="1" applyFill="1" applyBorder="1" applyAlignment="1">
      <alignment horizontal="center" vertical="center"/>
    </xf>
    <xf numFmtId="37" fontId="0" fillId="3" borderId="8" xfId="1" applyNumberFormat="1" applyFont="1" applyFill="1" applyBorder="1" applyAlignment="1">
      <alignment horizontal="center" vertical="center"/>
    </xf>
    <xf numFmtId="37" fontId="0" fillId="3" borderId="7" xfId="1" applyNumberFormat="1" applyFont="1" applyFill="1" applyBorder="1" applyAlignment="1">
      <alignment horizontal="center" vertical="center"/>
    </xf>
    <xf numFmtId="37" fontId="0" fillId="3" borderId="5" xfId="1" applyNumberFormat="1" applyFont="1" applyFill="1" applyBorder="1" applyAlignment="1">
      <alignment horizontal="center"/>
    </xf>
    <xf numFmtId="37" fontId="0" fillId="3" borderId="8" xfId="1" applyNumberFormat="1" applyFont="1" applyFill="1" applyBorder="1" applyAlignment="1">
      <alignment horizontal="center"/>
    </xf>
    <xf numFmtId="37" fontId="0" fillId="3" borderId="7" xfId="1" applyNumberFormat="1" applyFont="1" applyFill="1" applyBorder="1" applyAlignment="1">
      <alignment horizontal="center"/>
    </xf>
    <xf numFmtId="10" fontId="0" fillId="3" borderId="4" xfId="3" applyNumberFormat="1" applyFont="1" applyFill="1" applyBorder="1"/>
    <xf numFmtId="10" fontId="0" fillId="3" borderId="9" xfId="3" applyNumberFormat="1" applyFont="1" applyFill="1" applyBorder="1"/>
    <xf numFmtId="10" fontId="0" fillId="3" borderId="10" xfId="3" applyNumberFormat="1" applyFont="1" applyFill="1" applyBorder="1"/>
    <xf numFmtId="10" fontId="0" fillId="3" borderId="0" xfId="3" applyNumberFormat="1" applyFont="1" applyFill="1" applyBorder="1"/>
    <xf numFmtId="6" fontId="0" fillId="3" borderId="5" xfId="2" applyNumberFormat="1" applyFont="1" applyFill="1" applyBorder="1"/>
    <xf numFmtId="6" fontId="0" fillId="3" borderId="6" xfId="2" applyNumberFormat="1" applyFont="1" applyFill="1" applyBorder="1"/>
    <xf numFmtId="6" fontId="0" fillId="3" borderId="7" xfId="2" applyNumberFormat="1" applyFont="1" applyFill="1" applyBorder="1"/>
    <xf numFmtId="6" fontId="0" fillId="3" borderId="8" xfId="2" applyNumberFormat="1" applyFont="1" applyFill="1" applyBorder="1"/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/>
    <xf numFmtId="164" fontId="0" fillId="3" borderId="11" xfId="2" applyNumberFormat="1" applyFont="1" applyFill="1" applyBorder="1"/>
    <xf numFmtId="164" fontId="0" fillId="3" borderId="12" xfId="2" applyNumberFormat="1" applyFont="1" applyFill="1" applyBorder="1"/>
    <xf numFmtId="164" fontId="0" fillId="3" borderId="13" xfId="2" applyNumberFormat="1" applyFont="1" applyFill="1" applyBorder="1"/>
    <xf numFmtId="164" fontId="0" fillId="3" borderId="14" xfId="2" applyNumberFormat="1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5" fontId="5" fillId="4" borderId="1" xfId="2" applyNumberFormat="1" applyFont="1" applyFill="1" applyBorder="1" applyAlignment="1">
      <alignment horizontal="center"/>
    </xf>
    <xf numFmtId="5" fontId="5" fillId="4" borderId="2" xfId="2" applyNumberFormat="1" applyFont="1" applyFill="1" applyBorder="1" applyAlignment="1">
      <alignment horizontal="center"/>
    </xf>
    <xf numFmtId="5" fontId="5" fillId="4" borderId="3" xfId="2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/>
    <xf numFmtId="164" fontId="0" fillId="4" borderId="5" xfId="2" applyNumberFormat="1" applyFont="1" applyFill="1" applyBorder="1"/>
    <xf numFmtId="164" fontId="0" fillId="4" borderId="6" xfId="2" applyNumberFormat="1" applyFont="1" applyFill="1" applyBorder="1"/>
    <xf numFmtId="164" fontId="0" fillId="4" borderId="7" xfId="2" applyNumberFormat="1" applyFont="1" applyFill="1" applyBorder="1"/>
    <xf numFmtId="164" fontId="0" fillId="4" borderId="8" xfId="2" applyNumberFormat="1" applyFont="1" applyFill="1" applyBorder="1"/>
    <xf numFmtId="0" fontId="0" fillId="4" borderId="4" xfId="0" applyFill="1" applyBorder="1"/>
    <xf numFmtId="164" fontId="0" fillId="4" borderId="4" xfId="2" applyNumberFormat="1" applyFont="1" applyFill="1" applyBorder="1"/>
    <xf numFmtId="164" fontId="0" fillId="4" borderId="9" xfId="2" applyNumberFormat="1" applyFont="1" applyFill="1" applyBorder="1"/>
    <xf numFmtId="164" fontId="0" fillId="4" borderId="10" xfId="2" applyNumberFormat="1" applyFont="1" applyFill="1" applyBorder="1"/>
    <xf numFmtId="37" fontId="0" fillId="4" borderId="5" xfId="1" applyNumberFormat="1" applyFont="1" applyFill="1" applyBorder="1" applyAlignment="1">
      <alignment horizontal="center" vertical="center"/>
    </xf>
    <xf numFmtId="37" fontId="0" fillId="4" borderId="8" xfId="1" applyNumberFormat="1" applyFont="1" applyFill="1" applyBorder="1" applyAlignment="1">
      <alignment horizontal="center" vertical="center"/>
    </xf>
    <xf numFmtId="37" fontId="0" fillId="4" borderId="7" xfId="1" applyNumberFormat="1" applyFont="1" applyFill="1" applyBorder="1" applyAlignment="1">
      <alignment horizontal="center" vertical="center"/>
    </xf>
    <xf numFmtId="37" fontId="0" fillId="4" borderId="5" xfId="1" applyNumberFormat="1" applyFont="1" applyFill="1" applyBorder="1" applyAlignment="1">
      <alignment horizontal="center"/>
    </xf>
    <xf numFmtId="37" fontId="0" fillId="4" borderId="8" xfId="1" applyNumberFormat="1" applyFont="1" applyFill="1" applyBorder="1" applyAlignment="1">
      <alignment horizontal="center"/>
    </xf>
    <xf numFmtId="37" fontId="0" fillId="4" borderId="7" xfId="1" applyNumberFormat="1" applyFont="1" applyFill="1" applyBorder="1" applyAlignment="1">
      <alignment horizontal="center"/>
    </xf>
    <xf numFmtId="10" fontId="0" fillId="4" borderId="4" xfId="3" applyNumberFormat="1" applyFont="1" applyFill="1" applyBorder="1"/>
    <xf numFmtId="10" fontId="0" fillId="4" borderId="9" xfId="3" applyNumberFormat="1" applyFont="1" applyFill="1" applyBorder="1"/>
    <xf numFmtId="10" fontId="0" fillId="4" borderId="10" xfId="3" applyNumberFormat="1" applyFont="1" applyFill="1" applyBorder="1"/>
    <xf numFmtId="10" fontId="0" fillId="4" borderId="0" xfId="3" applyNumberFormat="1" applyFont="1" applyFill="1" applyBorder="1"/>
    <xf numFmtId="6" fontId="0" fillId="4" borderId="5" xfId="2" applyNumberFormat="1" applyFont="1" applyFill="1" applyBorder="1"/>
    <xf numFmtId="6" fontId="0" fillId="4" borderId="6" xfId="2" applyNumberFormat="1" applyFont="1" applyFill="1" applyBorder="1"/>
    <xf numFmtId="6" fontId="0" fillId="4" borderId="7" xfId="2" applyNumberFormat="1" applyFont="1" applyFill="1" applyBorder="1"/>
    <xf numFmtId="6" fontId="0" fillId="4" borderId="8" xfId="2" applyNumberFormat="1" applyFont="1" applyFill="1" applyBorder="1"/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/>
    <xf numFmtId="164" fontId="0" fillId="4" borderId="11" xfId="2" applyNumberFormat="1" applyFont="1" applyFill="1" applyBorder="1"/>
    <xf numFmtId="164" fontId="0" fillId="4" borderId="12" xfId="2" applyNumberFormat="1" applyFont="1" applyFill="1" applyBorder="1"/>
    <xf numFmtId="164" fontId="0" fillId="4" borderId="13" xfId="2" applyNumberFormat="1" applyFont="1" applyFill="1" applyBorder="1"/>
    <xf numFmtId="164" fontId="0" fillId="4" borderId="14" xfId="2" applyNumberFormat="1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5" fontId="5" fillId="5" borderId="1" xfId="2" applyNumberFormat="1" applyFont="1" applyFill="1" applyBorder="1" applyAlignment="1">
      <alignment horizontal="center"/>
    </xf>
    <xf numFmtId="5" fontId="5" fillId="5" borderId="2" xfId="2" applyNumberFormat="1" applyFont="1" applyFill="1" applyBorder="1" applyAlignment="1">
      <alignment horizontal="center"/>
    </xf>
    <xf numFmtId="5" fontId="5" fillId="5" borderId="3" xfId="2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/>
    <xf numFmtId="164" fontId="0" fillId="5" borderId="5" xfId="2" applyNumberFormat="1" applyFont="1" applyFill="1" applyBorder="1"/>
    <xf numFmtId="164" fontId="0" fillId="5" borderId="6" xfId="2" applyNumberFormat="1" applyFont="1" applyFill="1" applyBorder="1"/>
    <xf numFmtId="164" fontId="0" fillId="5" borderId="7" xfId="2" applyNumberFormat="1" applyFont="1" applyFill="1" applyBorder="1"/>
    <xf numFmtId="164" fontId="0" fillId="5" borderId="8" xfId="2" applyNumberFormat="1" applyFont="1" applyFill="1" applyBorder="1"/>
    <xf numFmtId="0" fontId="0" fillId="5" borderId="4" xfId="0" applyFill="1" applyBorder="1"/>
    <xf numFmtId="164" fontId="0" fillId="5" borderId="4" xfId="2" applyNumberFormat="1" applyFont="1" applyFill="1" applyBorder="1"/>
    <xf numFmtId="164" fontId="0" fillId="5" borderId="9" xfId="2" applyNumberFormat="1" applyFont="1" applyFill="1" applyBorder="1"/>
    <xf numFmtId="164" fontId="0" fillId="5" borderId="10" xfId="2" applyNumberFormat="1" applyFont="1" applyFill="1" applyBorder="1"/>
    <xf numFmtId="37" fontId="0" fillId="5" borderId="5" xfId="1" applyNumberFormat="1" applyFont="1" applyFill="1" applyBorder="1" applyAlignment="1">
      <alignment horizontal="center" vertical="center"/>
    </xf>
    <xf numFmtId="37" fontId="0" fillId="5" borderId="8" xfId="1" applyNumberFormat="1" applyFont="1" applyFill="1" applyBorder="1" applyAlignment="1">
      <alignment horizontal="center" vertical="center"/>
    </xf>
    <xf numFmtId="37" fontId="0" fillId="5" borderId="7" xfId="1" applyNumberFormat="1" applyFont="1" applyFill="1" applyBorder="1" applyAlignment="1">
      <alignment horizontal="center" vertical="center"/>
    </xf>
    <xf numFmtId="37" fontId="0" fillId="5" borderId="5" xfId="1" applyNumberFormat="1" applyFont="1" applyFill="1" applyBorder="1" applyAlignment="1">
      <alignment horizontal="center"/>
    </xf>
    <xf numFmtId="37" fontId="0" fillId="5" borderId="8" xfId="1" applyNumberFormat="1" applyFont="1" applyFill="1" applyBorder="1" applyAlignment="1">
      <alignment horizontal="center"/>
    </xf>
    <xf numFmtId="37" fontId="0" fillId="5" borderId="7" xfId="1" applyNumberFormat="1" applyFont="1" applyFill="1" applyBorder="1" applyAlignment="1">
      <alignment horizontal="center"/>
    </xf>
    <xf numFmtId="10" fontId="0" fillId="5" borderId="4" xfId="3" applyNumberFormat="1" applyFont="1" applyFill="1" applyBorder="1"/>
    <xf numFmtId="10" fontId="0" fillId="5" borderId="9" xfId="3" applyNumberFormat="1" applyFont="1" applyFill="1" applyBorder="1"/>
    <xf numFmtId="10" fontId="0" fillId="5" borderId="10" xfId="3" applyNumberFormat="1" applyFont="1" applyFill="1" applyBorder="1"/>
    <xf numFmtId="10" fontId="0" fillId="5" borderId="0" xfId="3" applyNumberFormat="1" applyFont="1" applyFill="1" applyBorder="1"/>
    <xf numFmtId="6" fontId="0" fillId="5" borderId="5" xfId="2" applyNumberFormat="1" applyFont="1" applyFill="1" applyBorder="1"/>
    <xf numFmtId="6" fontId="0" fillId="5" borderId="6" xfId="2" applyNumberFormat="1" applyFont="1" applyFill="1" applyBorder="1"/>
    <xf numFmtId="6" fontId="0" fillId="5" borderId="7" xfId="2" applyNumberFormat="1" applyFont="1" applyFill="1" applyBorder="1"/>
    <xf numFmtId="6" fontId="0" fillId="5" borderId="8" xfId="2" applyNumberFormat="1" applyFont="1" applyFill="1" applyBorder="1"/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/>
    <xf numFmtId="164" fontId="0" fillId="5" borderId="11" xfId="2" applyNumberFormat="1" applyFont="1" applyFill="1" applyBorder="1"/>
    <xf numFmtId="164" fontId="0" fillId="5" borderId="12" xfId="2" applyNumberFormat="1" applyFont="1" applyFill="1" applyBorder="1"/>
    <xf numFmtId="164" fontId="0" fillId="5" borderId="13" xfId="2" applyNumberFormat="1" applyFont="1" applyFill="1" applyBorder="1"/>
    <xf numFmtId="164" fontId="0" fillId="5" borderId="14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E8C6-F142-4E21-8193-989FC3D5B821}">
  <dimension ref="A1:K26"/>
  <sheetViews>
    <sheetView showGridLines="0" tabSelected="1" zoomScale="120" zoomScaleNormal="120" workbookViewId="0">
      <selection activeCell="D4" sqref="D4"/>
    </sheetView>
  </sheetViews>
  <sheetFormatPr defaultRowHeight="12.5" x14ac:dyDescent="0.25"/>
  <cols>
    <col min="1" max="1" width="22.7265625" bestFit="1" customWidth="1"/>
    <col min="2" max="2" width="14.6328125" bestFit="1" customWidth="1"/>
    <col min="3" max="11" width="9.6328125" bestFit="1" customWidth="1"/>
  </cols>
  <sheetData>
    <row r="1" spans="1:11" ht="23.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C2" s="2"/>
    </row>
    <row r="3" spans="1:11" x14ac:dyDescent="0.25">
      <c r="A3" s="3" t="s">
        <v>1</v>
      </c>
      <c r="B3" s="4">
        <v>400000</v>
      </c>
    </row>
    <row r="4" spans="1:11" x14ac:dyDescent="0.25">
      <c r="C4" s="2"/>
    </row>
    <row r="5" spans="1:11" ht="21.5" thickBot="1" x14ac:dyDescent="0.55000000000000004">
      <c r="A5" s="5"/>
      <c r="B5" s="6"/>
      <c r="C5" s="7" t="s">
        <v>2</v>
      </c>
      <c r="D5" s="7"/>
      <c r="E5" s="7"/>
      <c r="F5" s="8" t="s">
        <v>3</v>
      </c>
      <c r="G5" s="8"/>
      <c r="H5" s="8"/>
      <c r="I5" s="8" t="s">
        <v>4</v>
      </c>
      <c r="J5" s="8"/>
      <c r="K5" s="8"/>
    </row>
    <row r="6" spans="1:11" ht="14.5" x14ac:dyDescent="0.35">
      <c r="A6" s="44" t="s">
        <v>5</v>
      </c>
      <c r="B6" s="45" t="s">
        <v>6</v>
      </c>
      <c r="C6" s="46">
        <f>B3*0.45</f>
        <v>180000</v>
      </c>
      <c r="D6" s="47"/>
      <c r="E6" s="48"/>
      <c r="F6" s="46">
        <f>C6</f>
        <v>180000</v>
      </c>
      <c r="G6" s="47"/>
      <c r="H6" s="48"/>
      <c r="I6" s="46">
        <f>F6</f>
        <v>180000</v>
      </c>
      <c r="J6" s="47"/>
      <c r="K6" s="48"/>
    </row>
    <row r="7" spans="1:11" x14ac:dyDescent="0.25">
      <c r="A7" s="49"/>
      <c r="B7" s="50" t="s">
        <v>7</v>
      </c>
      <c r="C7" s="51">
        <v>0</v>
      </c>
      <c r="D7" s="52">
        <v>25000</v>
      </c>
      <c r="E7" s="53">
        <v>100000</v>
      </c>
      <c r="F7" s="54">
        <v>0</v>
      </c>
      <c r="G7" s="52">
        <v>25000</v>
      </c>
      <c r="H7" s="54">
        <v>100000</v>
      </c>
      <c r="I7" s="51">
        <v>0</v>
      </c>
      <c r="J7" s="52">
        <v>25000</v>
      </c>
      <c r="K7" s="53">
        <v>100000</v>
      </c>
    </row>
    <row r="8" spans="1:11" x14ac:dyDescent="0.25">
      <c r="A8" s="49"/>
      <c r="B8" s="55" t="s">
        <v>8</v>
      </c>
      <c r="C8" s="56">
        <f>C6-1</f>
        <v>179999</v>
      </c>
      <c r="D8" s="57">
        <f>C6-D7</f>
        <v>155000</v>
      </c>
      <c r="E8" s="58">
        <f>C6-E7</f>
        <v>80000</v>
      </c>
      <c r="F8" s="56">
        <f>F6-1</f>
        <v>179999</v>
      </c>
      <c r="G8" s="57">
        <f>F6-G7</f>
        <v>155000</v>
      </c>
      <c r="H8" s="58">
        <f>F6-H7</f>
        <v>80000</v>
      </c>
      <c r="I8" s="56">
        <f>I6-1</f>
        <v>179999</v>
      </c>
      <c r="J8" s="57">
        <f>I6-J7</f>
        <v>155000</v>
      </c>
      <c r="K8" s="58">
        <f>I6-K7</f>
        <v>80000</v>
      </c>
    </row>
    <row r="9" spans="1:11" x14ac:dyDescent="0.25">
      <c r="A9" s="49"/>
      <c r="B9" s="50" t="s">
        <v>9</v>
      </c>
      <c r="C9" s="59">
        <v>60</v>
      </c>
      <c r="D9" s="60"/>
      <c r="E9" s="61"/>
      <c r="F9" s="62">
        <v>48</v>
      </c>
      <c r="G9" s="63"/>
      <c r="H9" s="64"/>
      <c r="I9" s="62">
        <v>36</v>
      </c>
      <c r="J9" s="63"/>
      <c r="K9" s="64"/>
    </row>
    <row r="10" spans="1:11" x14ac:dyDescent="0.25">
      <c r="A10" s="49"/>
      <c r="B10" s="55" t="s">
        <v>10</v>
      </c>
      <c r="C10" s="65">
        <v>9.2499999999999999E-2</v>
      </c>
      <c r="D10" s="66">
        <v>7.2499999999999995E-2</v>
      </c>
      <c r="E10" s="67">
        <v>0.06</v>
      </c>
      <c r="F10" s="68">
        <v>8.2500000000000004E-2</v>
      </c>
      <c r="G10" s="66">
        <v>6.25E-2</v>
      </c>
      <c r="H10" s="68">
        <v>0.05</v>
      </c>
      <c r="I10" s="65">
        <v>7.2499999999999995E-2</v>
      </c>
      <c r="J10" s="66">
        <v>5.2499999999999998E-2</v>
      </c>
      <c r="K10" s="67">
        <v>0.04</v>
      </c>
    </row>
    <row r="11" spans="1:11" x14ac:dyDescent="0.25">
      <c r="A11" s="49"/>
      <c r="B11" s="50" t="s">
        <v>11</v>
      </c>
      <c r="C11" s="69">
        <f t="shared" ref="C11:I11" si="0">(PMT(C10/12,C9,C8))*-1</f>
        <v>3758.3608131538549</v>
      </c>
      <c r="D11" s="70">
        <f>(PMT(D10/12,C9,D8))*-1</f>
        <v>3087.5010096658239</v>
      </c>
      <c r="E11" s="71">
        <f>(PMT(E10/12,C9,E8))*-1</f>
        <v>1546.6241223542331</v>
      </c>
      <c r="F11" s="72">
        <f t="shared" si="0"/>
        <v>4415.4551977861875</v>
      </c>
      <c r="G11" s="70">
        <f>(PMT(G10/12,F9,G8))*-1</f>
        <v>3657.9720792977796</v>
      </c>
      <c r="H11" s="72">
        <f>(PMT(H10/12,F9,H8))*-1</f>
        <v>1842.3434856517215</v>
      </c>
      <c r="I11" s="69">
        <f t="shared" si="0"/>
        <v>5578.4442608715726</v>
      </c>
      <c r="J11" s="70">
        <f>(PMT(J10/12,I9,J8))*-1</f>
        <v>4662.9069297693859</v>
      </c>
      <c r="K11" s="71">
        <f>(PMT(K10/12,I9,K8))*-1</f>
        <v>2361.9188005474948</v>
      </c>
    </row>
    <row r="12" spans="1:11" ht="13" thickBot="1" x14ac:dyDescent="0.3">
      <c r="A12" s="73"/>
      <c r="B12" s="74" t="s">
        <v>12</v>
      </c>
      <c r="C12" s="75">
        <f>C11*12</f>
        <v>45100.329757846259</v>
      </c>
      <c r="D12" s="76">
        <f t="shared" ref="D12:K12" si="1">D11*12</f>
        <v>37050.012115989884</v>
      </c>
      <c r="E12" s="77">
        <f t="shared" si="1"/>
        <v>18559.489468250798</v>
      </c>
      <c r="F12" s="78">
        <f t="shared" si="1"/>
        <v>52985.462373434246</v>
      </c>
      <c r="G12" s="76">
        <f t="shared" si="1"/>
        <v>43895.664951573359</v>
      </c>
      <c r="H12" s="78">
        <f t="shared" si="1"/>
        <v>22108.121827820658</v>
      </c>
      <c r="I12" s="75">
        <f t="shared" si="1"/>
        <v>66941.331130458871</v>
      </c>
      <c r="J12" s="76">
        <f t="shared" si="1"/>
        <v>55954.883157232631</v>
      </c>
      <c r="K12" s="77">
        <f t="shared" si="1"/>
        <v>28343.025606569936</v>
      </c>
    </row>
    <row r="13" spans="1:11" ht="14.5" x14ac:dyDescent="0.35">
      <c r="A13" s="79" t="s">
        <v>13</v>
      </c>
      <c r="B13" s="80" t="s">
        <v>6</v>
      </c>
      <c r="C13" s="81">
        <f>B3*0.5</f>
        <v>200000</v>
      </c>
      <c r="D13" s="82"/>
      <c r="E13" s="83"/>
      <c r="F13" s="81">
        <f>C13</f>
        <v>200000</v>
      </c>
      <c r="G13" s="82"/>
      <c r="H13" s="83"/>
      <c r="I13" s="81">
        <f>F13</f>
        <v>200000</v>
      </c>
      <c r="J13" s="82"/>
      <c r="K13" s="83"/>
    </row>
    <row r="14" spans="1:11" x14ac:dyDescent="0.25">
      <c r="A14" s="84"/>
      <c r="B14" s="85" t="s">
        <v>7</v>
      </c>
      <c r="C14" s="86">
        <v>0</v>
      </c>
      <c r="D14" s="87">
        <v>25000</v>
      </c>
      <c r="E14" s="88">
        <v>100000</v>
      </c>
      <c r="F14" s="89">
        <v>0</v>
      </c>
      <c r="G14" s="87">
        <v>25000</v>
      </c>
      <c r="H14" s="89">
        <v>100000</v>
      </c>
      <c r="I14" s="86">
        <v>0</v>
      </c>
      <c r="J14" s="87">
        <v>25000</v>
      </c>
      <c r="K14" s="88">
        <v>100000</v>
      </c>
    </row>
    <row r="15" spans="1:11" x14ac:dyDescent="0.25">
      <c r="A15" s="84"/>
      <c r="B15" s="90" t="s">
        <v>8</v>
      </c>
      <c r="C15" s="91">
        <f>C13-1</f>
        <v>199999</v>
      </c>
      <c r="D15" s="92">
        <f>C13-D14</f>
        <v>175000</v>
      </c>
      <c r="E15" s="93">
        <f>C13-E14</f>
        <v>100000</v>
      </c>
      <c r="F15" s="91">
        <f>F13-1</f>
        <v>199999</v>
      </c>
      <c r="G15" s="92">
        <f>F13-G14</f>
        <v>175000</v>
      </c>
      <c r="H15" s="93">
        <f>F13-H14</f>
        <v>100000</v>
      </c>
      <c r="I15" s="91">
        <f>I13-1</f>
        <v>199999</v>
      </c>
      <c r="J15" s="92">
        <f>I13-J14</f>
        <v>175000</v>
      </c>
      <c r="K15" s="93">
        <f>I13-K14</f>
        <v>100000</v>
      </c>
    </row>
    <row r="16" spans="1:11" x14ac:dyDescent="0.25">
      <c r="A16" s="84"/>
      <c r="B16" s="85" t="s">
        <v>9</v>
      </c>
      <c r="C16" s="94">
        <v>60</v>
      </c>
      <c r="D16" s="95"/>
      <c r="E16" s="96"/>
      <c r="F16" s="97">
        <v>48</v>
      </c>
      <c r="G16" s="98"/>
      <c r="H16" s="99"/>
      <c r="I16" s="97">
        <v>36</v>
      </c>
      <c r="J16" s="98"/>
      <c r="K16" s="99"/>
    </row>
    <row r="17" spans="1:11" x14ac:dyDescent="0.25">
      <c r="A17" s="84"/>
      <c r="B17" s="90" t="s">
        <v>10</v>
      </c>
      <c r="C17" s="100">
        <v>9.2499999999999999E-2</v>
      </c>
      <c r="D17" s="101">
        <v>7.2499999999999995E-2</v>
      </c>
      <c r="E17" s="102">
        <v>0.06</v>
      </c>
      <c r="F17" s="103">
        <v>8.2500000000000004E-2</v>
      </c>
      <c r="G17" s="101">
        <v>6.25E-2</v>
      </c>
      <c r="H17" s="103">
        <v>0.05</v>
      </c>
      <c r="I17" s="100">
        <v>7.2499999999999995E-2</v>
      </c>
      <c r="J17" s="101">
        <v>5.2499999999999998E-2</v>
      </c>
      <c r="K17" s="102">
        <v>0.04</v>
      </c>
    </row>
    <row r="18" spans="1:11" x14ac:dyDescent="0.25">
      <c r="A18" s="84"/>
      <c r="B18" s="85" t="s">
        <v>11</v>
      </c>
      <c r="C18" s="104">
        <f t="shared" ref="C18:I18" si="2">(PMT(C17/12,C16,C15))*-1</f>
        <v>4175.9587790485375</v>
      </c>
      <c r="D18" s="105">
        <f>(PMT(D17/12,C16,D15))*-1</f>
        <v>3485.8882367194788</v>
      </c>
      <c r="E18" s="106">
        <f>(PMT(E17/12,C16,E15))*-1</f>
        <v>1933.2801529427916</v>
      </c>
      <c r="F18" s="107">
        <f t="shared" si="2"/>
        <v>4906.0640564783116</v>
      </c>
      <c r="G18" s="105">
        <f>(PMT(G17/12,F16,G15))*-1</f>
        <v>4129.9684766265254</v>
      </c>
      <c r="H18" s="107">
        <f>(PMT(H17/12,F16,H15))*-1</f>
        <v>2302.9293570646523</v>
      </c>
      <c r="I18" s="104">
        <f t="shared" si="2"/>
        <v>6198.2748444716563</v>
      </c>
      <c r="J18" s="105">
        <f>(PMT(J17/12,I16,J15))*-1</f>
        <v>5264.572340062211</v>
      </c>
      <c r="K18" s="106">
        <f>(PMT(K17/12,I16,K15))*-1</f>
        <v>2952.3985006843682</v>
      </c>
    </row>
    <row r="19" spans="1:11" ht="13" thickBot="1" x14ac:dyDescent="0.3">
      <c r="A19" s="108"/>
      <c r="B19" s="109" t="s">
        <v>12</v>
      </c>
      <c r="C19" s="110">
        <f>C18*12</f>
        <v>50111.505348582446</v>
      </c>
      <c r="D19" s="111">
        <f t="shared" ref="D19:K19" si="3">D18*12</f>
        <v>41830.658840633747</v>
      </c>
      <c r="E19" s="112">
        <f t="shared" si="3"/>
        <v>23199.361835313499</v>
      </c>
      <c r="F19" s="113">
        <f t="shared" si="3"/>
        <v>58872.768677739739</v>
      </c>
      <c r="G19" s="111">
        <f t="shared" si="3"/>
        <v>49559.621719518305</v>
      </c>
      <c r="H19" s="113">
        <f t="shared" si="3"/>
        <v>27635.152284775828</v>
      </c>
      <c r="I19" s="110">
        <f t="shared" si="3"/>
        <v>74379.298133659875</v>
      </c>
      <c r="J19" s="111">
        <f t="shared" si="3"/>
        <v>63174.868080746528</v>
      </c>
      <c r="K19" s="112">
        <f t="shared" si="3"/>
        <v>35428.782008212416</v>
      </c>
    </row>
    <row r="20" spans="1:11" ht="14.5" x14ac:dyDescent="0.35">
      <c r="A20" s="9" t="s">
        <v>14</v>
      </c>
      <c r="B20" s="10" t="s">
        <v>6</v>
      </c>
      <c r="C20" s="11">
        <f>B3*1</f>
        <v>400000</v>
      </c>
      <c r="D20" s="12"/>
      <c r="E20" s="13"/>
      <c r="F20" s="11">
        <f>C20</f>
        <v>400000</v>
      </c>
      <c r="G20" s="12"/>
      <c r="H20" s="13"/>
      <c r="I20" s="11">
        <f>F20</f>
        <v>400000</v>
      </c>
      <c r="J20" s="12"/>
      <c r="K20" s="13"/>
    </row>
    <row r="21" spans="1:11" x14ac:dyDescent="0.25">
      <c r="A21" s="14"/>
      <c r="B21" s="15" t="s">
        <v>7</v>
      </c>
      <c r="C21" s="16">
        <v>0</v>
      </c>
      <c r="D21" s="17">
        <v>25000</v>
      </c>
      <c r="E21" s="18">
        <v>100000</v>
      </c>
      <c r="F21" s="19">
        <v>0</v>
      </c>
      <c r="G21" s="17">
        <v>25000</v>
      </c>
      <c r="H21" s="19">
        <v>100000</v>
      </c>
      <c r="I21" s="16">
        <v>0</v>
      </c>
      <c r="J21" s="17">
        <v>25000</v>
      </c>
      <c r="K21" s="18">
        <v>100000</v>
      </c>
    </row>
    <row r="22" spans="1:11" x14ac:dyDescent="0.25">
      <c r="A22" s="14"/>
      <c r="B22" s="20" t="s">
        <v>8</v>
      </c>
      <c r="C22" s="21">
        <f>C20-1</f>
        <v>399999</v>
      </c>
      <c r="D22" s="22">
        <f>C20-D21</f>
        <v>375000</v>
      </c>
      <c r="E22" s="23">
        <f>C20-E21</f>
        <v>300000</v>
      </c>
      <c r="F22" s="21">
        <f>F20-1</f>
        <v>399999</v>
      </c>
      <c r="G22" s="22">
        <f>F20-G21</f>
        <v>375000</v>
      </c>
      <c r="H22" s="23">
        <f>F20-H21</f>
        <v>300000</v>
      </c>
      <c r="I22" s="21">
        <f>I20-1</f>
        <v>399999</v>
      </c>
      <c r="J22" s="22">
        <f>I20-J21</f>
        <v>375000</v>
      </c>
      <c r="K22" s="23">
        <f>I20-K21</f>
        <v>300000</v>
      </c>
    </row>
    <row r="23" spans="1:11" x14ac:dyDescent="0.25">
      <c r="A23" s="14"/>
      <c r="B23" s="15" t="s">
        <v>9</v>
      </c>
      <c r="C23" s="24">
        <v>60</v>
      </c>
      <c r="D23" s="25"/>
      <c r="E23" s="26"/>
      <c r="F23" s="27">
        <v>48</v>
      </c>
      <c r="G23" s="28"/>
      <c r="H23" s="29"/>
      <c r="I23" s="27">
        <v>36</v>
      </c>
      <c r="J23" s="28"/>
      <c r="K23" s="29"/>
    </row>
    <row r="24" spans="1:11" x14ac:dyDescent="0.25">
      <c r="A24" s="14"/>
      <c r="B24" s="20" t="s">
        <v>10</v>
      </c>
      <c r="C24" s="30">
        <v>9.2499999999999999E-2</v>
      </c>
      <c r="D24" s="31">
        <v>7.2499999999999995E-2</v>
      </c>
      <c r="E24" s="32">
        <v>0.06</v>
      </c>
      <c r="F24" s="33">
        <v>8.2500000000000004E-2</v>
      </c>
      <c r="G24" s="31">
        <v>6.25E-2</v>
      </c>
      <c r="H24" s="33">
        <v>0.05</v>
      </c>
      <c r="I24" s="30">
        <v>7.2499999999999995E-2</v>
      </c>
      <c r="J24" s="31">
        <v>5.2499999999999998E-2</v>
      </c>
      <c r="K24" s="32">
        <v>0.04</v>
      </c>
    </row>
    <row r="25" spans="1:11" x14ac:dyDescent="0.25">
      <c r="A25" s="14"/>
      <c r="B25" s="15" t="s">
        <v>11</v>
      </c>
      <c r="C25" s="34">
        <f t="shared" ref="C25:I25" si="4">(PMT(C24/12,C23,C22))*-1</f>
        <v>8351.9384379953717</v>
      </c>
      <c r="D25" s="35">
        <f>(PMT(D24/12,C23,D22))*-1</f>
        <v>7469.7605072560254</v>
      </c>
      <c r="E25" s="36">
        <f>(PMT(E24/12,C23,E22))*-1</f>
        <v>5799.8404588283738</v>
      </c>
      <c r="F25" s="37">
        <f t="shared" si="4"/>
        <v>9812.1526433995587</v>
      </c>
      <c r="G25" s="35">
        <f>(PMT(G24/12,F23,G22))*-1</f>
        <v>8849.9324499139821</v>
      </c>
      <c r="H25" s="37">
        <f>(PMT(H24/12,F23,H22))*-1</f>
        <v>6908.7880711939551</v>
      </c>
      <c r="I25" s="34">
        <f t="shared" si="4"/>
        <v>12396.580680472493</v>
      </c>
      <c r="J25" s="35">
        <f>(PMT(J24/12,I23,J22))*-1</f>
        <v>11281.226442990452</v>
      </c>
      <c r="K25" s="36">
        <f>(PMT(K24/12,I23,K22))*-1</f>
        <v>8857.1955020531059</v>
      </c>
    </row>
    <row r="26" spans="1:11" ht="13" thickBot="1" x14ac:dyDescent="0.3">
      <c r="A26" s="38"/>
      <c r="B26" s="39" t="s">
        <v>12</v>
      </c>
      <c r="C26" s="40">
        <f>C25*12</f>
        <v>100223.26125594447</v>
      </c>
      <c r="D26" s="41">
        <f t="shared" ref="D26:K26" si="5">D25*12</f>
        <v>89637.126087072305</v>
      </c>
      <c r="E26" s="42">
        <f t="shared" si="5"/>
        <v>69598.085505940486</v>
      </c>
      <c r="F26" s="43">
        <f t="shared" si="5"/>
        <v>117745.8317207947</v>
      </c>
      <c r="G26" s="41">
        <f t="shared" si="5"/>
        <v>106199.18939896778</v>
      </c>
      <c r="H26" s="43">
        <f t="shared" si="5"/>
        <v>82905.456854327465</v>
      </c>
      <c r="I26" s="40">
        <f t="shared" si="5"/>
        <v>148758.96816566991</v>
      </c>
      <c r="J26" s="41">
        <f t="shared" si="5"/>
        <v>135374.71731588541</v>
      </c>
      <c r="K26" s="42">
        <f t="shared" si="5"/>
        <v>106286.34602463727</v>
      </c>
    </row>
  </sheetData>
  <mergeCells count="25">
    <mergeCell ref="A20:A26"/>
    <mergeCell ref="C20:E20"/>
    <mergeCell ref="F20:H20"/>
    <mergeCell ref="I20:K20"/>
    <mergeCell ref="C23:E23"/>
    <mergeCell ref="F23:H23"/>
    <mergeCell ref="I23:K23"/>
    <mergeCell ref="I9:K9"/>
    <mergeCell ref="A13:A19"/>
    <mergeCell ref="C13:E13"/>
    <mergeCell ref="F13:H13"/>
    <mergeCell ref="I13:K13"/>
    <mergeCell ref="C16:E16"/>
    <mergeCell ref="F16:H16"/>
    <mergeCell ref="I16:K16"/>
    <mergeCell ref="A1:K1"/>
    <mergeCell ref="C5:E5"/>
    <mergeCell ref="F5:H5"/>
    <mergeCell ref="I5:K5"/>
    <mergeCell ref="A6:A12"/>
    <mergeCell ref="C6:E6"/>
    <mergeCell ref="F6:H6"/>
    <mergeCell ref="I6:K6"/>
    <mergeCell ref="C9:E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Buyout 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2024-06-08T04:43:59Z</dcterms:created>
  <dcterms:modified xsi:type="dcterms:W3CDTF">2024-06-08T04:44:42Z</dcterms:modified>
</cp:coreProperties>
</file>