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ediatric Support Dropbox\Paul Vanchiere\DB_Cabinet\PMI\HubSpot\SampleSpreadsheets\"/>
    </mc:Choice>
  </mc:AlternateContent>
  <xr:revisionPtr revIDLastSave="0" documentId="8_{77B13D7B-3FD5-4A51-A4F5-E5FCD05BD255}" xr6:coauthVersionLast="47" xr6:coauthVersionMax="47" xr10:uidLastSave="{00000000-0000-0000-0000-000000000000}"/>
  <bookViews>
    <workbookView xWindow="-110" yWindow="-110" windowWidth="25820" windowHeight="15500" xr2:uid="{E4D03CE3-B2EF-45D0-A3AD-71DFB7CA8D08}"/>
  </bookViews>
  <sheets>
    <sheet name="Budget Step 1- Revenue" sheetId="1" r:id="rId1"/>
    <sheet name="BudgetStep 2- Op Expense" sheetId="2" r:id="rId2"/>
    <sheet name="Budget Step 3- Prov. Expenses" sheetId="3" r:id="rId3"/>
    <sheet name="Budget Step 4- Capital Expenses" sheetId="4" r:id="rId4"/>
    <sheet name="Budget Step 5- Review" sheetId="5" r:id="rId5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vsASD">"V2012-06-30"</definedName>
    <definedName name="NvsAutoDrillOk">"VN"</definedName>
    <definedName name="NvsElapsedTime">0.0000347222230629995</definedName>
    <definedName name="NvsEndTime">41108.6767013889</definedName>
    <definedName name="NvsInstLang">"VENG"</definedName>
    <definedName name="NvsInstSpec">"%,FDEPTID,V7523"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"V2005-10-01"</definedName>
    <definedName name="NvsPanelSetid">"VSHARE"</definedName>
    <definedName name="NvsReqBU">"VTCHPA"</definedName>
    <definedName name="NvsReqBUOnly">"VY"</definedName>
    <definedName name="NvsTransLed">"VN"</definedName>
    <definedName name="NvsTreeASD">"V2012-06-30"</definedName>
    <definedName name="NvsValTbl.PRODUCT">"PRODUCT_TBL"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5" l="1"/>
  <c r="E6" i="5" s="1"/>
  <c r="F6" i="5" s="1"/>
  <c r="G6" i="5" s="1"/>
  <c r="H6" i="5" s="1"/>
  <c r="I6" i="5" s="1"/>
  <c r="J6" i="5" s="1"/>
  <c r="K6" i="5" s="1"/>
  <c r="L6" i="5" s="1"/>
  <c r="M6" i="5" s="1"/>
  <c r="N6" i="5" s="1"/>
  <c r="C6" i="5"/>
  <c r="C5" i="5"/>
  <c r="M4" i="5"/>
  <c r="M9" i="4"/>
  <c r="M7" i="5" s="1"/>
  <c r="L9" i="4"/>
  <c r="L7" i="5" s="1"/>
  <c r="K9" i="4"/>
  <c r="K7" i="5" s="1"/>
  <c r="J9" i="4"/>
  <c r="J7" i="5" s="1"/>
  <c r="I9" i="4"/>
  <c r="I7" i="5" s="1"/>
  <c r="H9" i="4"/>
  <c r="H7" i="5" s="1"/>
  <c r="G9" i="4"/>
  <c r="G7" i="5" s="1"/>
  <c r="F9" i="4"/>
  <c r="F7" i="5" s="1"/>
  <c r="E9" i="4"/>
  <c r="E7" i="5" s="1"/>
  <c r="D9" i="4"/>
  <c r="D7" i="5" s="1"/>
  <c r="C9" i="4"/>
  <c r="C7" i="5" s="1"/>
  <c r="B9" i="4"/>
  <c r="B7" i="5" s="1"/>
  <c r="N8" i="4"/>
  <c r="N7" i="4"/>
  <c r="N6" i="4"/>
  <c r="N5" i="4"/>
  <c r="N4" i="4"/>
  <c r="N9" i="4" s="1"/>
  <c r="N7" i="5" s="1"/>
  <c r="L51" i="3"/>
  <c r="L5" i="5" s="1"/>
  <c r="K51" i="3"/>
  <c r="K5" i="5" s="1"/>
  <c r="J51" i="3"/>
  <c r="J5" i="5" s="1"/>
  <c r="C51" i="3"/>
  <c r="B51" i="3"/>
  <c r="B5" i="5" s="1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M34" i="3"/>
  <c r="M51" i="3" s="1"/>
  <c r="M5" i="5" s="1"/>
  <c r="L34" i="3"/>
  <c r="K34" i="3"/>
  <c r="J34" i="3"/>
  <c r="I34" i="3"/>
  <c r="I51" i="3" s="1"/>
  <c r="I5" i="5" s="1"/>
  <c r="H34" i="3"/>
  <c r="H51" i="3" s="1"/>
  <c r="H5" i="5" s="1"/>
  <c r="G34" i="3"/>
  <c r="G51" i="3" s="1"/>
  <c r="G5" i="5" s="1"/>
  <c r="F34" i="3"/>
  <c r="F51" i="3" s="1"/>
  <c r="F5" i="5" s="1"/>
  <c r="E34" i="3"/>
  <c r="E51" i="3" s="1"/>
  <c r="E5" i="5" s="1"/>
  <c r="D34" i="3"/>
  <c r="D51" i="3" s="1"/>
  <c r="D5" i="5" s="1"/>
  <c r="C34" i="3"/>
  <c r="B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M65" i="2"/>
  <c r="L65" i="2"/>
  <c r="L4" i="5" s="1"/>
  <c r="K65" i="2"/>
  <c r="K4" i="5" s="1"/>
  <c r="J65" i="2"/>
  <c r="J4" i="5" s="1"/>
  <c r="I65" i="2"/>
  <c r="I4" i="5" s="1"/>
  <c r="H65" i="2"/>
  <c r="H4" i="5" s="1"/>
  <c r="G65" i="2"/>
  <c r="G4" i="5" s="1"/>
  <c r="F65" i="2"/>
  <c r="F4" i="5" s="1"/>
  <c r="E65" i="2"/>
  <c r="E4" i="5" s="1"/>
  <c r="D65" i="2"/>
  <c r="D4" i="5" s="1"/>
  <c r="C65" i="2"/>
  <c r="C4" i="5" s="1"/>
  <c r="B65" i="2"/>
  <c r="B4" i="5" s="1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D27" i="1"/>
  <c r="E26" i="1"/>
  <c r="F26" i="1" s="1"/>
  <c r="P22" i="1"/>
  <c r="L20" i="1"/>
  <c r="G20" i="1"/>
  <c r="O18" i="1"/>
  <c r="N18" i="1"/>
  <c r="M18" i="1"/>
  <c r="L18" i="1"/>
  <c r="K18" i="1"/>
  <c r="J18" i="1"/>
  <c r="I18" i="1"/>
  <c r="H18" i="1"/>
  <c r="G18" i="1"/>
  <c r="F18" i="1"/>
  <c r="E18" i="1"/>
  <c r="D18" i="1"/>
  <c r="P18" i="1" s="1"/>
  <c r="P16" i="1"/>
  <c r="O14" i="1"/>
  <c r="N14" i="1"/>
  <c r="M14" i="1"/>
  <c r="L14" i="1"/>
  <c r="K14" i="1"/>
  <c r="J14" i="1"/>
  <c r="I14" i="1"/>
  <c r="H14" i="1"/>
  <c r="H20" i="1" s="1"/>
  <c r="G14" i="1"/>
  <c r="F14" i="1"/>
  <c r="F20" i="1" s="1"/>
  <c r="E14" i="1"/>
  <c r="D14" i="1"/>
  <c r="P12" i="1"/>
  <c r="O10" i="1"/>
  <c r="N10" i="1"/>
  <c r="M10" i="1"/>
  <c r="L10" i="1"/>
  <c r="K10" i="1"/>
  <c r="J10" i="1"/>
  <c r="I10" i="1"/>
  <c r="H10" i="1"/>
  <c r="G10" i="1"/>
  <c r="F10" i="1"/>
  <c r="E10" i="1"/>
  <c r="E20" i="1" s="1"/>
  <c r="D10" i="1"/>
  <c r="P10" i="1" s="1"/>
  <c r="P8" i="1"/>
  <c r="O6" i="1"/>
  <c r="O20" i="1" s="1"/>
  <c r="N6" i="1"/>
  <c r="N20" i="1" s="1"/>
  <c r="M6" i="1"/>
  <c r="M20" i="1" s="1"/>
  <c r="L6" i="1"/>
  <c r="K6" i="1"/>
  <c r="K20" i="1" s="1"/>
  <c r="J6" i="1"/>
  <c r="J20" i="1" s="1"/>
  <c r="I6" i="1"/>
  <c r="I20" i="1" s="1"/>
  <c r="H6" i="1"/>
  <c r="G6" i="1"/>
  <c r="F6" i="1"/>
  <c r="E6" i="1"/>
  <c r="D6" i="1"/>
  <c r="P6" i="1" s="1"/>
  <c r="P4" i="1"/>
  <c r="N65" i="2" l="1"/>
  <c r="N4" i="5" s="1"/>
  <c r="F27" i="1"/>
  <c r="F29" i="1" s="1"/>
  <c r="D3" i="5" s="1"/>
  <c r="D8" i="5" s="1"/>
  <c r="G26" i="1"/>
  <c r="P14" i="1"/>
  <c r="D20" i="1"/>
  <c r="P20" i="1" s="1"/>
  <c r="N34" i="3"/>
  <c r="N51" i="3" s="1"/>
  <c r="N5" i="5" s="1"/>
  <c r="E27" i="1"/>
  <c r="E29" i="1" s="1"/>
  <c r="C3" i="5" s="1"/>
  <c r="C8" i="5" s="1"/>
  <c r="G27" i="1" l="1"/>
  <c r="G29" i="1" s="1"/>
  <c r="E3" i="5" s="1"/>
  <c r="E8" i="5" s="1"/>
  <c r="H26" i="1"/>
  <c r="D29" i="1"/>
  <c r="B3" i="5" l="1"/>
  <c r="B8" i="5" s="1"/>
  <c r="B10" i="5" s="1"/>
  <c r="C10" i="5" s="1"/>
  <c r="D10" i="5" s="1"/>
  <c r="E10" i="5" s="1"/>
  <c r="H27" i="1"/>
  <c r="I26" i="1"/>
  <c r="I27" i="1" l="1"/>
  <c r="I29" i="1" s="1"/>
  <c r="G3" i="5" s="1"/>
  <c r="G8" i="5" s="1"/>
  <c r="J26" i="1"/>
  <c r="H29" i="1"/>
  <c r="F3" i="5" l="1"/>
  <c r="F8" i="5" s="1"/>
  <c r="F10" i="5" s="1"/>
  <c r="G10" i="5" s="1"/>
  <c r="J27" i="1"/>
  <c r="K26" i="1"/>
  <c r="K27" i="1" l="1"/>
  <c r="K29" i="1" s="1"/>
  <c r="I3" i="5" s="1"/>
  <c r="I8" i="5" s="1"/>
  <c r="L26" i="1"/>
  <c r="J29" i="1"/>
  <c r="H3" i="5" l="1"/>
  <c r="H8" i="5" s="1"/>
  <c r="H10" i="5" s="1"/>
  <c r="I10" i="5" s="1"/>
  <c r="M26" i="1"/>
  <c r="L27" i="1"/>
  <c r="N26" i="1" l="1"/>
  <c r="M27" i="1"/>
  <c r="M29" i="1" s="1"/>
  <c r="K3" i="5" s="1"/>
  <c r="K8" i="5" s="1"/>
  <c r="L29" i="1"/>
  <c r="J3" i="5" l="1"/>
  <c r="J8" i="5" s="1"/>
  <c r="J10" i="5" s="1"/>
  <c r="K10" i="5" s="1"/>
  <c r="O26" i="1"/>
  <c r="O27" i="1" s="1"/>
  <c r="N27" i="1"/>
  <c r="N29" i="1" s="1"/>
  <c r="L3" i="5" s="1"/>
  <c r="L8" i="5" s="1"/>
  <c r="O29" i="1" l="1"/>
  <c r="M3" i="5" s="1"/>
  <c r="M8" i="5" s="1"/>
  <c r="P27" i="1"/>
  <c r="P29" i="1"/>
  <c r="N3" i="5" s="1"/>
  <c r="L10" i="5"/>
  <c r="M10" i="5" l="1"/>
</calcChain>
</file>

<file path=xl/sharedStrings.xml><?xml version="1.0" encoding="utf-8"?>
<sst xmlns="http://schemas.openxmlformats.org/spreadsheetml/2006/main" count="249" uniqueCount="184">
  <si>
    <t>Step 1: Estimate Revenue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</si>
  <si>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</si>
  <si>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</si>
  <si>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</si>
  <si>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</si>
  <si>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</si>
  <si>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</si>
  <si>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</si>
  <si>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</si>
  <si>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</si>
  <si>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</si>
  <si>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</si>
  <si>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</si>
  <si>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</si>
  <si>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Provider 1</t>
  </si>
  <si>
    <t>A</t>
  </si>
  <si>
    <t>Number of Encounters</t>
  </si>
  <si>
    <t>Estimate</t>
  </si>
  <si>
    <t>B</t>
  </si>
  <si>
    <t>Revenue Per Encounter</t>
  </si>
  <si>
    <t>Historic</t>
  </si>
  <si>
    <t>C</t>
  </si>
  <si>
    <t>Provider 1 FFS Revenue</t>
  </si>
  <si>
    <t>A X B</t>
  </si>
  <si>
    <t>Provider 2</t>
  </si>
  <si>
    <t>D</t>
  </si>
  <si>
    <t>E</t>
  </si>
  <si>
    <t>F</t>
  </si>
  <si>
    <t>Provider 2 FFS Revenue</t>
  </si>
  <si>
    <t>D X E</t>
  </si>
  <si>
    <t>Provider 3</t>
  </si>
  <si>
    <t>G</t>
  </si>
  <si>
    <t>H</t>
  </si>
  <si>
    <t>I</t>
  </si>
  <si>
    <t>Provider 3 FFS Revenue</t>
  </si>
  <si>
    <t>G X H</t>
  </si>
  <si>
    <t>Nurse/Shot/Flu Visits</t>
  </si>
  <si>
    <t>J</t>
  </si>
  <si>
    <t>Number of Nurse/Shot/Flu Encounters</t>
  </si>
  <si>
    <t>K</t>
  </si>
  <si>
    <t>Revenue Per Nurse/Shot/Flu  Visit</t>
  </si>
  <si>
    <t>L</t>
  </si>
  <si>
    <t>Nurse/Shot/Flu Revenue</t>
  </si>
  <si>
    <t>J X K</t>
  </si>
  <si>
    <t>M</t>
  </si>
  <si>
    <t>Practice Total FFS Revenue</t>
  </si>
  <si>
    <t>C + F + I + L</t>
  </si>
  <si>
    <t>N</t>
  </si>
  <si>
    <t>Incentive/Quality Payments</t>
  </si>
  <si>
    <t>Capitation Payments</t>
  </si>
  <si>
    <t>O</t>
  </si>
  <si>
    <t>Lives</t>
  </si>
  <si>
    <t>P</t>
  </si>
  <si>
    <t>Rate</t>
  </si>
  <si>
    <t>Q</t>
  </si>
  <si>
    <t>Total Capitation Revenue</t>
  </si>
  <si>
    <t>O X P</t>
  </si>
  <si>
    <t>Total Budgeted Revenue</t>
  </si>
  <si>
    <t>M + N + Q</t>
  </si>
  <si>
    <t>Step 2: Estimate Operating Expenses</t>
  </si>
  <si>
    <t>Salaries-Administration</t>
  </si>
  <si>
    <t>Salaries-Billing</t>
  </si>
  <si>
    <t>Salaries-Clinical Support (Nurses &amp; MA's)</t>
  </si>
  <si>
    <t>Salaries- Receptionists</t>
  </si>
  <si>
    <t>Salaries-Other</t>
  </si>
  <si>
    <t>Support Staff 401K</t>
  </si>
  <si>
    <t>Support Staff Per Diem</t>
  </si>
  <si>
    <t>Support Staff Bonuses</t>
  </si>
  <si>
    <t>Payroll Taxes</t>
  </si>
  <si>
    <t>Support Staff Insurance - Medical</t>
  </si>
  <si>
    <t>Support Staff Insurance - Dental</t>
  </si>
  <si>
    <t>Support Staff Insurance - Life &amp; ADD</t>
  </si>
  <si>
    <t>Support Staff Insurance - STD</t>
  </si>
  <si>
    <t>Support Staff Insurance - Workers' Compensation</t>
  </si>
  <si>
    <t>Support Staff Insurance - Vision</t>
  </si>
  <si>
    <t>Building and Facilities Rent/Lease</t>
  </si>
  <si>
    <t>Common Area Maintenance Expense</t>
  </si>
  <si>
    <t>General Maintenance</t>
  </si>
  <si>
    <t>Utilities-Water</t>
  </si>
  <si>
    <t>Utilities-Electricity</t>
  </si>
  <si>
    <t>Utilities-Waste Disposal</t>
  </si>
  <si>
    <t>Property Taxes</t>
  </si>
  <si>
    <t>Housekeeping/Maintenance</t>
  </si>
  <si>
    <t>Housekeeping/Maintenance- Supplies</t>
  </si>
  <si>
    <t>Security</t>
  </si>
  <si>
    <t>Administrative Supplies and Services</t>
  </si>
  <si>
    <t>Postage, Shipping and Courier Services</t>
  </si>
  <si>
    <t>Printing and Copying</t>
  </si>
  <si>
    <t>Office Supplies</t>
  </si>
  <si>
    <t xml:space="preserve">Offsite Storage </t>
  </si>
  <si>
    <t>Gifts</t>
  </si>
  <si>
    <t>Accounting Services</t>
  </si>
  <si>
    <t>Legal Services</t>
  </si>
  <si>
    <t>Consulting Services Fees</t>
  </si>
  <si>
    <t>Other Professional Services</t>
  </si>
  <si>
    <t>Answering Services</t>
  </si>
  <si>
    <t>Triage Service</t>
  </si>
  <si>
    <t>Biohazardous Waste Removal</t>
  </si>
  <si>
    <t>Payroll Services</t>
  </si>
  <si>
    <t>Educational Materials (Patient)</t>
  </si>
  <si>
    <t>Bank and Credit Card Processing Fees</t>
  </si>
  <si>
    <t>Employee Meals and Meetings</t>
  </si>
  <si>
    <t>Employee Relations</t>
  </si>
  <si>
    <t>Marketing</t>
  </si>
  <si>
    <t>Charitable Donations</t>
  </si>
  <si>
    <t>Business/General Liability Insurance</t>
  </si>
  <si>
    <t>Professional Liability Insurance</t>
  </si>
  <si>
    <t>Information Technology - EMR Expense</t>
  </si>
  <si>
    <t>Information Technology - Remote Support</t>
  </si>
  <si>
    <t>Information Technology - Software Subscriptions</t>
  </si>
  <si>
    <t>Information Technology - Software Purchase</t>
  </si>
  <si>
    <t>Information Technology - Supplies</t>
  </si>
  <si>
    <t>Information Technology - Website</t>
  </si>
  <si>
    <t>Telephone - Data Lines</t>
  </si>
  <si>
    <t>Telephone - Voice Lines</t>
  </si>
  <si>
    <t>Telephone - Cell Phones</t>
  </si>
  <si>
    <t>Medical Equipment - Repairs and Maintenance</t>
  </si>
  <si>
    <t>Vaccines and Injectables</t>
  </si>
  <si>
    <t>Medical Supplies</t>
  </si>
  <si>
    <t>Laboratory Supplies</t>
  </si>
  <si>
    <t>Laboratory Services</t>
  </si>
  <si>
    <t>Step 3: Estimate Provider Expenses</t>
  </si>
  <si>
    <t>Employed Physician Salary</t>
  </si>
  <si>
    <t>Employed Physician Payroll Taxes</t>
  </si>
  <si>
    <t>Employed Physician Insurance - Medical</t>
  </si>
  <si>
    <t>Employed Physician Insurance - Dental</t>
  </si>
  <si>
    <t>Employed Physician Insurance - Life &amp; ADD</t>
  </si>
  <si>
    <t>Employed Physician Insurance - STD</t>
  </si>
  <si>
    <t>Employed Physician Insurance - Long Term Disability</t>
  </si>
  <si>
    <t>Employed Physician Insurance - Long Term Care</t>
  </si>
  <si>
    <t>Employed Physician Insurance - Vision</t>
  </si>
  <si>
    <t>Employed Physician 401K</t>
  </si>
  <si>
    <t>Employed Physician Professional Development</t>
  </si>
  <si>
    <t>Employed Physician Bonuses</t>
  </si>
  <si>
    <t>Employed Physician Other benefits</t>
  </si>
  <si>
    <t>Employed Physician Professional Development- Fees</t>
  </si>
  <si>
    <t>Employed Physician Professional Development- Travel</t>
  </si>
  <si>
    <t>Extender (NP/PA) Provider Salary</t>
  </si>
  <si>
    <t>Extender (NP/PA) Provider Payroll Taxes</t>
  </si>
  <si>
    <t>Extender (NP/PA) Provider Insurance - Medical</t>
  </si>
  <si>
    <t>Extender (NP/PA) Provider Insurance - Dental</t>
  </si>
  <si>
    <t>Extender (NP/PA) Provider Insurance - Life &amp; ADD</t>
  </si>
  <si>
    <t>Extender (NP/PA) Provider Insurance - STD</t>
  </si>
  <si>
    <t>Extender (NP/PA) Provider Insurance - Long Term Disability</t>
  </si>
  <si>
    <t>Extender (NP/PA) Provider Insurance - Long Term Care</t>
  </si>
  <si>
    <t>Extender (NP/PA) Provider Insurance - Vision</t>
  </si>
  <si>
    <t>Extender (NP/PA) Provider 401K</t>
  </si>
  <si>
    <t>Extender (NP/PA) Provider Professional Development</t>
  </si>
  <si>
    <t>Extender (NP/PA) Provider Bonuses</t>
  </si>
  <si>
    <t>Extender (NP/PA) Provider Other benefits</t>
  </si>
  <si>
    <t>Extender (NP/PA) Professional Development- Fees</t>
  </si>
  <si>
    <t>Extender (NP/PA) Professional Development- Travel</t>
  </si>
  <si>
    <t>Physician Contractor / Locum Tenens Compensation</t>
  </si>
  <si>
    <t>Owner Salary</t>
  </si>
  <si>
    <t>Owner Payroll Taxes</t>
  </si>
  <si>
    <t>Owner Insurance - Medical</t>
  </si>
  <si>
    <t>Owner Insurance - Dental</t>
  </si>
  <si>
    <t>Owner Insurance - Life &amp; ADD</t>
  </si>
  <si>
    <t>Owner Insurance - STD</t>
  </si>
  <si>
    <t>Owner Insurance - Long Term Disability</t>
  </si>
  <si>
    <t>Owner Insurance - Long Term Care</t>
  </si>
  <si>
    <t>Owner Insurance - Vision</t>
  </si>
  <si>
    <t>Owner Insurance - Buy/Sell</t>
  </si>
  <si>
    <t>Owner 401K</t>
  </si>
  <si>
    <t>Owner Professional Development</t>
  </si>
  <si>
    <t>Owner Professional Development- Fees</t>
  </si>
  <si>
    <t>Owner Professional Development- Travel</t>
  </si>
  <si>
    <t>Owner Auto-Lease</t>
  </si>
  <si>
    <t>Owner Cell Phone Services</t>
  </si>
  <si>
    <t>Owner Other benefits</t>
  </si>
  <si>
    <t>Step 4: Estimate Capital Expenses</t>
  </si>
  <si>
    <t>Office Equipment Purchases</t>
  </si>
  <si>
    <t>Office Furniture Purchases</t>
  </si>
  <si>
    <t>Information System Equipment</t>
  </si>
  <si>
    <t>Laboratory Equipment</t>
  </si>
  <si>
    <t>Medical Equipment Purchases</t>
  </si>
  <si>
    <t>Step 5: Review Summary</t>
  </si>
  <si>
    <t>Total Revenue</t>
  </si>
  <si>
    <t>Operating Expenses</t>
  </si>
  <si>
    <t>Provider Expenses</t>
  </si>
  <si>
    <t>Non-Deductible Loan Payments</t>
  </si>
  <si>
    <t>Other Capital Expenses</t>
  </si>
  <si>
    <t>Monthly Cash Position</t>
  </si>
  <si>
    <t>Accumulated Cash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</si>
</sst>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1" fillId="0" borderId="0" xfId="1"/>
    <xf numFmtId="0" fontId="1" fillId="0" borderId="1" xfId="1" applyBorder="1"/>
    <xf numFmtId="14" fontId="5" fillId="0" borderId="0" xfId="1" applyNumberFormat="1" applyFont="1" applyAlignment="1">
      <alignment horizontal="center"/>
    </xf>
    <xf numFmtId="14" fontId="5" fillId="0" borderId="1" xfId="1" applyNumberFormat="1" applyFont="1" applyBorder="1" applyAlignment="1">
      <alignment horizontal="center"/>
    </xf>
    <xf numFmtId="0" fontId="6" fillId="0" borderId="0" xfId="1" applyFont="1"/>
    <xf numFmtId="0" fontId="1" fillId="0" borderId="0" xfId="1" applyAlignment="1">
      <alignment horizontal="center"/>
    </xf>
    <xf numFmtId="3" fontId="1" fillId="0" borderId="1" xfId="1" applyNumberFormat="1" applyBorder="1" applyAlignment="1">
      <alignment horizontal="center"/>
    </xf>
    <xf numFmtId="44" fontId="0" fillId="0" borderId="0" xfId="2" applyFont="1"/>
    <xf numFmtId="164" fontId="0" fillId="0" borderId="0" xfId="2" applyNumberFormat="1" applyFont="1"/>
    <xf numFmtId="164" fontId="0" fillId="0" borderId="1" xfId="2" applyNumberFormat="1" applyFont="1" applyBorder="1"/>
    <xf numFmtId="1" fontId="0" fillId="0" borderId="0" xfId="2" applyNumberFormat="1" applyFont="1" applyAlignment="1">
      <alignment horizontal="center"/>
    </xf>
    <xf numFmtId="0" fontId="7" fillId="2" borderId="0" xfId="1" applyFont="1" applyFill="1"/>
    <xf numFmtId="0" fontId="8" fillId="2" borderId="0" xfId="1" applyFont="1" applyFill="1" applyAlignment="1">
      <alignment horizontal="center"/>
    </xf>
    <xf numFmtId="164" fontId="7" fillId="2" borderId="0" xfId="1" applyNumberFormat="1" applyFont="1" applyFill="1"/>
    <xf numFmtId="164" fontId="7" fillId="2" borderId="1" xfId="2" applyNumberFormat="1" applyFont="1" applyFill="1" applyBorder="1"/>
    <xf numFmtId="44" fontId="1" fillId="0" borderId="0" xfId="1" applyNumberFormat="1"/>
    <xf numFmtId="164" fontId="9" fillId="3" borderId="1" xfId="2" applyNumberFormat="1" applyFont="1" applyFill="1" applyBorder="1"/>
    <xf numFmtId="0" fontId="1" fillId="0" borderId="2" xfId="1" applyBorder="1"/>
    <xf numFmtId="164" fontId="0" fillId="0" borderId="2" xfId="2" applyNumberFormat="1" applyFont="1" applyBorder="1"/>
    <xf numFmtId="164" fontId="6" fillId="3" borderId="0" xfId="2" applyNumberFormat="1" applyFont="1" applyFill="1"/>
    <xf numFmtId="164" fontId="1" fillId="0" borderId="1" xfId="1" applyNumberFormat="1" applyBorder="1"/>
    <xf numFmtId="164" fontId="1" fillId="0" borderId="3" xfId="1" applyNumberFormat="1" applyBorder="1"/>
    <xf numFmtId="164" fontId="0" fillId="0" borderId="0" xfId="2" applyNumberFormat="1" applyFont="1" applyBorder="1"/>
    <xf numFmtId="0" fontId="1" fillId="0" borderId="4" xfId="1" applyBorder="1"/>
    <xf numFmtId="164" fontId="0" fillId="0" borderId="4" xfId="2" applyNumberFormat="1" applyFont="1" applyBorder="1"/>
    <xf numFmtId="164" fontId="1" fillId="0" borderId="5" xfId="1" applyNumberFormat="1" applyBorder="1"/>
    <xf numFmtId="164" fontId="1" fillId="0" borderId="0" xfId="1" applyNumberFormat="1"/>
    <xf numFmtId="164" fontId="6" fillId="3" borderId="1" xfId="1" applyNumberFormat="1" applyFont="1" applyFill="1" applyBorder="1"/>
    <xf numFmtId="164" fontId="6" fillId="3" borderId="0" xfId="1" applyNumberFormat="1" applyFont="1" applyFill="1"/>
    <xf numFmtId="164" fontId="6" fillId="0" borderId="0" xfId="2" applyNumberFormat="1" applyFont="1" applyFill="1"/>
  </cellXfs>
  <cellStyles count="3">
    <cellStyle name="Currency 3" xfId="2" xr:uid="{5B32C79B-0636-4E0C-A66F-F441FEC76D0B}"/>
    <cellStyle name="Normal" xfId="0" builtinId="0"/>
    <cellStyle name="Normal 5" xfId="1" xr:uid="{CC7AB3AD-1E85-4F35-84E4-4E66FCEE66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1627C-D483-411C-ACDB-2D39920A43E1}">
  <dimension ref="A1:P29"/>
  <sheetViews>
    <sheetView showGridLines="0" tabSelected="1" zoomScale="120" zoomScaleNormal="120" workbookViewId="0">
      <selection activeCell="B1" sqref="B1"/>
    </sheetView>
  </sheetViews>
  <sheetFormatPr defaultColWidth="8.7265625" defaultRowHeight="14.5" x14ac:dyDescent="0.35"/>
  <cols>
    <col min="1" max="1" width="4.54296875" style="1" customWidth="1"/>
    <col min="2" max="2" width="32.54296875" style="4" bestFit="1" customWidth="1"/>
    <col min="3" max="3" width="7.54296875" style="3" bestFit="1" customWidth="1"/>
    <col min="4" max="15" width="11.26953125" style="4" customWidth="1"/>
    <col min="16" max="16" width="11.26953125" style="5" customWidth="1"/>
    <col min="17" max="16384" width="8.7265625" style="4"/>
  </cols>
  <sheetData>
    <row r="1" spans="1:16" ht="21" x14ac:dyDescent="0.5">
      <c r="B1" s="2" t="s">
        <v>0</v>
      </c>
    </row>
    <row r="2" spans="1:16" x14ac:dyDescent="0.35"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7" t="s">
        <v>13</v>
      </c>
    </row>
    <row r="3" spans="1:16" x14ac:dyDescent="0.35">
      <c r="B3" s="8" t="s">
        <v>14</v>
      </c>
    </row>
    <row r="4" spans="1:16" x14ac:dyDescent="0.35">
      <c r="A4" s="1" t="s">
        <v>15</v>
      </c>
      <c r="B4" s="4" t="s">
        <v>16</v>
      </c>
      <c r="C4" s="3" t="s">
        <v>17</v>
      </c>
      <c r="D4" s="9">
        <v>351</v>
      </c>
      <c r="E4" s="9">
        <v>393</v>
      </c>
      <c r="F4" s="9">
        <v>319</v>
      </c>
      <c r="G4" s="9">
        <v>239</v>
      </c>
      <c r="H4" s="9">
        <v>242</v>
      </c>
      <c r="I4" s="9">
        <v>472</v>
      </c>
      <c r="J4" s="9">
        <v>212</v>
      </c>
      <c r="K4" s="9">
        <v>336</v>
      </c>
      <c r="L4" s="9">
        <v>312</v>
      </c>
      <c r="M4" s="9">
        <v>296</v>
      </c>
      <c r="N4" s="9">
        <v>301</v>
      </c>
      <c r="O4" s="9">
        <v>315</v>
      </c>
      <c r="P4" s="10">
        <f>SUM(D4:O4)</f>
        <v>3788</v>
      </c>
    </row>
    <row r="5" spans="1:16" x14ac:dyDescent="0.35">
      <c r="A5" s="1" t="s">
        <v>18</v>
      </c>
      <c r="B5" s="4" t="s">
        <v>19</v>
      </c>
      <c r="C5" s="3" t="s">
        <v>20</v>
      </c>
      <c r="D5" s="11">
        <v>186.45441595441596</v>
      </c>
      <c r="E5" s="11">
        <v>188.21643765903306</v>
      </c>
      <c r="F5" s="11">
        <v>160.63902821316614</v>
      </c>
      <c r="G5" s="11">
        <v>187.93907949790795</v>
      </c>
      <c r="H5" s="11">
        <v>178.45293388429752</v>
      </c>
      <c r="I5" s="11">
        <v>207.9579872881356</v>
      </c>
      <c r="J5" s="11">
        <v>216.5900471698113</v>
      </c>
      <c r="K5" s="11">
        <v>215.19997023809523</v>
      </c>
      <c r="L5" s="11">
        <v>234.78516025641025</v>
      </c>
      <c r="M5" s="11">
        <v>207.95175675675677</v>
      </c>
      <c r="N5" s="11">
        <v>211.39611295681064</v>
      </c>
      <c r="O5" s="11">
        <v>181.79720634920636</v>
      </c>
    </row>
    <row r="6" spans="1:16" x14ac:dyDescent="0.35">
      <c r="A6" s="1" t="s">
        <v>21</v>
      </c>
      <c r="B6" s="4" t="s">
        <v>22</v>
      </c>
      <c r="C6" s="3" t="s">
        <v>23</v>
      </c>
      <c r="D6" s="12">
        <f t="shared" ref="D6:O6" si="0">D5*D4</f>
        <v>65445.5</v>
      </c>
      <c r="E6" s="12">
        <f t="shared" si="0"/>
        <v>73969.06</v>
      </c>
      <c r="F6" s="12">
        <f t="shared" si="0"/>
        <v>51243.85</v>
      </c>
      <c r="G6" s="12">
        <f t="shared" si="0"/>
        <v>44917.440000000002</v>
      </c>
      <c r="H6" s="12">
        <f t="shared" si="0"/>
        <v>43185.61</v>
      </c>
      <c r="I6" s="12">
        <f t="shared" si="0"/>
        <v>98156.17</v>
      </c>
      <c r="J6" s="12">
        <f t="shared" si="0"/>
        <v>45917.09</v>
      </c>
      <c r="K6" s="12">
        <f t="shared" si="0"/>
        <v>72307.19</v>
      </c>
      <c r="L6" s="12">
        <f t="shared" si="0"/>
        <v>73252.97</v>
      </c>
      <c r="M6" s="12">
        <f t="shared" si="0"/>
        <v>61553.72</v>
      </c>
      <c r="N6" s="12">
        <f t="shared" si="0"/>
        <v>63630.23</v>
      </c>
      <c r="O6" s="12">
        <f t="shared" si="0"/>
        <v>57266.12</v>
      </c>
      <c r="P6" s="13">
        <f>SUM(D6:O6)</f>
        <v>750844.95</v>
      </c>
    </row>
    <row r="7" spans="1:16" x14ac:dyDescent="0.35">
      <c r="B7" s="8" t="s">
        <v>24</v>
      </c>
    </row>
    <row r="8" spans="1:16" x14ac:dyDescent="0.35">
      <c r="A8" s="1" t="s">
        <v>25</v>
      </c>
      <c r="B8" s="4" t="s">
        <v>16</v>
      </c>
      <c r="C8" s="3" t="s">
        <v>17</v>
      </c>
      <c r="D8" s="9">
        <v>286</v>
      </c>
      <c r="E8" s="9">
        <v>357</v>
      </c>
      <c r="F8" s="9">
        <v>229</v>
      </c>
      <c r="G8" s="9">
        <v>232</v>
      </c>
      <c r="H8" s="9">
        <v>146</v>
      </c>
      <c r="I8" s="9">
        <v>393</v>
      </c>
      <c r="J8" s="9">
        <v>269</v>
      </c>
      <c r="K8" s="9">
        <v>291</v>
      </c>
      <c r="L8" s="9">
        <v>272</v>
      </c>
      <c r="M8" s="9">
        <v>259</v>
      </c>
      <c r="N8" s="9">
        <v>250</v>
      </c>
      <c r="O8" s="9">
        <v>283</v>
      </c>
      <c r="P8" s="10">
        <f>SUM(D8:O8)</f>
        <v>3267</v>
      </c>
    </row>
    <row r="9" spans="1:16" x14ac:dyDescent="0.35">
      <c r="A9" s="1" t="s">
        <v>26</v>
      </c>
      <c r="B9" s="4" t="s">
        <v>19</v>
      </c>
      <c r="C9" s="3" t="s">
        <v>20</v>
      </c>
      <c r="D9" s="11">
        <v>187.95412587412588</v>
      </c>
      <c r="E9" s="11">
        <v>166.47775910364146</v>
      </c>
      <c r="F9" s="11">
        <v>162.83362445414849</v>
      </c>
      <c r="G9" s="11">
        <v>198.97982758620691</v>
      </c>
      <c r="H9" s="11">
        <v>187.18534246575342</v>
      </c>
      <c r="I9" s="11">
        <v>212.66954198473283</v>
      </c>
      <c r="J9" s="11">
        <v>220.99698884758365</v>
      </c>
      <c r="K9" s="11">
        <v>215.66171821305841</v>
      </c>
      <c r="L9" s="11">
        <v>200.27801470588236</v>
      </c>
      <c r="M9" s="11">
        <v>208.38833976833976</v>
      </c>
      <c r="N9" s="11">
        <v>173.73244</v>
      </c>
      <c r="O9" s="11">
        <v>170.73526501766784</v>
      </c>
    </row>
    <row r="10" spans="1:16" x14ac:dyDescent="0.35">
      <c r="A10" s="1" t="s">
        <v>27</v>
      </c>
      <c r="B10" s="4" t="s">
        <v>28</v>
      </c>
      <c r="C10" s="3" t="s">
        <v>29</v>
      </c>
      <c r="D10" s="12">
        <f t="shared" ref="D10:O10" si="1">D9*D8</f>
        <v>53754.880000000005</v>
      </c>
      <c r="E10" s="12">
        <f t="shared" si="1"/>
        <v>59432.560000000005</v>
      </c>
      <c r="F10" s="12">
        <f t="shared" si="1"/>
        <v>37288.9</v>
      </c>
      <c r="G10" s="12">
        <f t="shared" si="1"/>
        <v>46163.32</v>
      </c>
      <c r="H10" s="12">
        <f t="shared" si="1"/>
        <v>27329.06</v>
      </c>
      <c r="I10" s="12">
        <f t="shared" si="1"/>
        <v>83579.13</v>
      </c>
      <c r="J10" s="12">
        <f t="shared" si="1"/>
        <v>59448.19</v>
      </c>
      <c r="K10" s="12">
        <f t="shared" si="1"/>
        <v>62757.56</v>
      </c>
      <c r="L10" s="12">
        <f t="shared" si="1"/>
        <v>54475.62</v>
      </c>
      <c r="M10" s="12">
        <f t="shared" si="1"/>
        <v>53972.58</v>
      </c>
      <c r="N10" s="12">
        <f t="shared" si="1"/>
        <v>43433.11</v>
      </c>
      <c r="O10" s="12">
        <f t="shared" si="1"/>
        <v>48318.080000000002</v>
      </c>
      <c r="P10" s="13">
        <f>SUM(D10:O10)</f>
        <v>629952.98999999987</v>
      </c>
    </row>
    <row r="11" spans="1:16" x14ac:dyDescent="0.35">
      <c r="B11" s="8" t="s">
        <v>30</v>
      </c>
    </row>
    <row r="12" spans="1:16" x14ac:dyDescent="0.35">
      <c r="A12" s="1" t="s">
        <v>31</v>
      </c>
      <c r="B12" s="4" t="s">
        <v>16</v>
      </c>
      <c r="C12" s="3" t="s">
        <v>17</v>
      </c>
      <c r="D12" s="9">
        <v>226</v>
      </c>
      <c r="E12" s="9">
        <v>343</v>
      </c>
      <c r="F12" s="9">
        <v>214</v>
      </c>
      <c r="G12" s="9">
        <v>205</v>
      </c>
      <c r="H12" s="9">
        <v>215</v>
      </c>
      <c r="I12" s="9">
        <v>361</v>
      </c>
      <c r="J12" s="9">
        <v>252</v>
      </c>
      <c r="K12" s="9">
        <v>200</v>
      </c>
      <c r="L12" s="9">
        <v>231</v>
      </c>
      <c r="M12" s="9">
        <v>252</v>
      </c>
      <c r="N12" s="9">
        <v>234</v>
      </c>
      <c r="O12" s="9">
        <v>238</v>
      </c>
      <c r="P12" s="10">
        <f>SUM(D12:O12)</f>
        <v>2971</v>
      </c>
    </row>
    <row r="13" spans="1:16" x14ac:dyDescent="0.35">
      <c r="A13" s="1" t="s">
        <v>32</v>
      </c>
      <c r="B13" s="4" t="s">
        <v>19</v>
      </c>
      <c r="C13" s="3" t="s">
        <v>20</v>
      </c>
      <c r="D13" s="11">
        <v>206.73929203539825</v>
      </c>
      <c r="E13" s="11">
        <v>154.07204081632653</v>
      </c>
      <c r="F13" s="11">
        <v>177.13387850467291</v>
      </c>
      <c r="G13" s="11">
        <v>176.21648780487803</v>
      </c>
      <c r="H13" s="11">
        <v>159.19706976744186</v>
      </c>
      <c r="I13" s="11">
        <v>191.67459833795013</v>
      </c>
      <c r="J13" s="11">
        <v>196.55261904761906</v>
      </c>
      <c r="K13" s="11">
        <v>196.87895</v>
      </c>
      <c r="L13" s="11">
        <v>199.7131168831169</v>
      </c>
      <c r="M13" s="11">
        <v>210.57468253968253</v>
      </c>
      <c r="N13" s="11">
        <v>205.76149572649572</v>
      </c>
      <c r="O13" s="11">
        <v>199.57025210084035</v>
      </c>
    </row>
    <row r="14" spans="1:16" x14ac:dyDescent="0.35">
      <c r="A14" s="1" t="s">
        <v>33</v>
      </c>
      <c r="B14" s="4" t="s">
        <v>34</v>
      </c>
      <c r="C14" s="3" t="s">
        <v>35</v>
      </c>
      <c r="D14" s="12">
        <f t="shared" ref="D14:O14" si="2">D13*D12</f>
        <v>46723.08</v>
      </c>
      <c r="E14" s="12">
        <f t="shared" si="2"/>
        <v>52846.71</v>
      </c>
      <c r="F14" s="12">
        <f t="shared" si="2"/>
        <v>37906.65</v>
      </c>
      <c r="G14" s="12">
        <f t="shared" si="2"/>
        <v>36124.379999999997</v>
      </c>
      <c r="H14" s="12">
        <f t="shared" si="2"/>
        <v>34227.370000000003</v>
      </c>
      <c r="I14" s="12">
        <f t="shared" si="2"/>
        <v>69194.53</v>
      </c>
      <c r="J14" s="12">
        <f t="shared" si="2"/>
        <v>49531.26</v>
      </c>
      <c r="K14" s="12">
        <f t="shared" si="2"/>
        <v>39375.79</v>
      </c>
      <c r="L14" s="12">
        <f t="shared" si="2"/>
        <v>46133.73</v>
      </c>
      <c r="M14" s="12">
        <f t="shared" si="2"/>
        <v>53064.82</v>
      </c>
      <c r="N14" s="12">
        <f t="shared" si="2"/>
        <v>48148.19</v>
      </c>
      <c r="O14" s="12">
        <f t="shared" si="2"/>
        <v>47497.72</v>
      </c>
      <c r="P14" s="13">
        <f>SUM(D14:O14)</f>
        <v>560774.23</v>
      </c>
    </row>
    <row r="15" spans="1:16" x14ac:dyDescent="0.35">
      <c r="B15" s="8" t="s">
        <v>36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6" x14ac:dyDescent="0.35">
      <c r="A16" s="1" t="s">
        <v>37</v>
      </c>
      <c r="B16" s="4" t="s">
        <v>38</v>
      </c>
      <c r="C16" s="3" t="s">
        <v>17</v>
      </c>
      <c r="D16" s="14">
        <v>136</v>
      </c>
      <c r="E16" s="14">
        <v>98</v>
      </c>
      <c r="F16" s="14">
        <v>65</v>
      </c>
      <c r="G16" s="14">
        <v>30</v>
      </c>
      <c r="H16" s="14">
        <v>53</v>
      </c>
      <c r="I16" s="14">
        <v>114</v>
      </c>
      <c r="J16" s="14">
        <v>76</v>
      </c>
      <c r="K16" s="14">
        <v>111</v>
      </c>
      <c r="L16" s="14">
        <v>275</v>
      </c>
      <c r="M16" s="14">
        <v>520</v>
      </c>
      <c r="N16" s="14">
        <v>433</v>
      </c>
      <c r="O16" s="14">
        <v>171</v>
      </c>
      <c r="P16" s="10">
        <f>SUM(D16:O16)</f>
        <v>2082</v>
      </c>
    </row>
    <row r="17" spans="1:16" x14ac:dyDescent="0.35">
      <c r="A17" s="1" t="s">
        <v>39</v>
      </c>
      <c r="B17" s="4" t="s">
        <v>40</v>
      </c>
      <c r="C17" s="3" t="s">
        <v>20</v>
      </c>
      <c r="D17" s="11">
        <v>69.818339483394837</v>
      </c>
      <c r="E17" s="11">
        <v>82.027179487179481</v>
      </c>
      <c r="F17" s="11">
        <v>83.662692307692311</v>
      </c>
      <c r="G17" s="11">
        <v>123.61016666666666</v>
      </c>
      <c r="H17" s="11">
        <v>71.438476190476194</v>
      </c>
      <c r="I17" s="11">
        <v>99.461674008810576</v>
      </c>
      <c r="J17" s="11">
        <v>144.80754966887417</v>
      </c>
      <c r="K17" s="11">
        <v>126.4272850678733</v>
      </c>
      <c r="L17" s="11">
        <v>55.2952276867031</v>
      </c>
      <c r="M17" s="11">
        <v>52.129442307692308</v>
      </c>
      <c r="N17" s="11">
        <v>50.757317919075149</v>
      </c>
      <c r="O17" s="11">
        <v>64.047155425219941</v>
      </c>
    </row>
    <row r="18" spans="1:16" x14ac:dyDescent="0.35">
      <c r="A18" s="1" t="s">
        <v>41</v>
      </c>
      <c r="B18" s="4" t="s">
        <v>42</v>
      </c>
      <c r="C18" s="3" t="s">
        <v>43</v>
      </c>
      <c r="D18" s="12">
        <f t="shared" ref="D18:O18" si="3">D17*D16</f>
        <v>9495.2941697416973</v>
      </c>
      <c r="E18" s="12">
        <f t="shared" si="3"/>
        <v>8038.663589743589</v>
      </c>
      <c r="F18" s="12">
        <f t="shared" si="3"/>
        <v>5438.0749999999998</v>
      </c>
      <c r="G18" s="12">
        <f t="shared" si="3"/>
        <v>3708.3049999999998</v>
      </c>
      <c r="H18" s="12">
        <f t="shared" si="3"/>
        <v>3786.2392380952383</v>
      </c>
      <c r="I18" s="12">
        <f t="shared" si="3"/>
        <v>11338.630837004406</v>
      </c>
      <c r="J18" s="12">
        <f t="shared" si="3"/>
        <v>11005.373774834437</v>
      </c>
      <c r="K18" s="12">
        <f t="shared" si="3"/>
        <v>14033.428642533936</v>
      </c>
      <c r="L18" s="12">
        <f t="shared" si="3"/>
        <v>15206.187613843353</v>
      </c>
      <c r="M18" s="12">
        <f t="shared" si="3"/>
        <v>27107.31</v>
      </c>
      <c r="N18" s="12">
        <f t="shared" si="3"/>
        <v>21977.918658959541</v>
      </c>
      <c r="O18" s="12">
        <f t="shared" si="3"/>
        <v>10952.06357771261</v>
      </c>
      <c r="P18" s="13">
        <f>SUM(D18:O18)</f>
        <v>142087.49010246879</v>
      </c>
    </row>
    <row r="20" spans="1:16" x14ac:dyDescent="0.35">
      <c r="A20" s="1" t="s">
        <v>44</v>
      </c>
      <c r="B20" s="15" t="s">
        <v>45</v>
      </c>
      <c r="C20" s="16" t="s">
        <v>46</v>
      </c>
      <c r="D20" s="17">
        <f t="shared" ref="D20:O20" si="4">D6+D10+D14+D18</f>
        <v>175418.7541697417</v>
      </c>
      <c r="E20" s="17">
        <f t="shared" si="4"/>
        <v>194286.99358974356</v>
      </c>
      <c r="F20" s="17">
        <f t="shared" si="4"/>
        <v>131877.47500000001</v>
      </c>
      <c r="G20" s="17">
        <f t="shared" si="4"/>
        <v>130913.44500000001</v>
      </c>
      <c r="H20" s="17">
        <f t="shared" si="4"/>
        <v>108528.27923809525</v>
      </c>
      <c r="I20" s="17">
        <f t="shared" si="4"/>
        <v>262268.46083700442</v>
      </c>
      <c r="J20" s="17">
        <f t="shared" si="4"/>
        <v>165901.91377483445</v>
      </c>
      <c r="K20" s="17">
        <f t="shared" si="4"/>
        <v>188473.96864253393</v>
      </c>
      <c r="L20" s="17">
        <f t="shared" si="4"/>
        <v>189068.50761384337</v>
      </c>
      <c r="M20" s="17">
        <f t="shared" si="4"/>
        <v>195698.43</v>
      </c>
      <c r="N20" s="17">
        <f t="shared" si="4"/>
        <v>177189.44865895953</v>
      </c>
      <c r="O20" s="17">
        <f t="shared" si="4"/>
        <v>164033.98357771261</v>
      </c>
      <c r="P20" s="18">
        <f>SUM(D20:O20)</f>
        <v>2083659.6601024689</v>
      </c>
    </row>
    <row r="22" spans="1:16" x14ac:dyDescent="0.35">
      <c r="A22" s="1" t="s">
        <v>47</v>
      </c>
      <c r="B22" s="4" t="s">
        <v>48</v>
      </c>
      <c r="C22" s="3" t="s">
        <v>17</v>
      </c>
      <c r="D22" s="12">
        <v>4750</v>
      </c>
      <c r="E22" s="12">
        <v>5200</v>
      </c>
      <c r="F22" s="12">
        <v>3600</v>
      </c>
      <c r="G22" s="12">
        <v>4850</v>
      </c>
      <c r="H22" s="12">
        <v>4900</v>
      </c>
      <c r="I22" s="12">
        <v>3750</v>
      </c>
      <c r="J22" s="12">
        <v>4200</v>
      </c>
      <c r="K22" s="12">
        <v>6500</v>
      </c>
      <c r="L22" s="12">
        <v>5250</v>
      </c>
      <c r="M22" s="12">
        <v>4500</v>
      </c>
      <c r="N22" s="12">
        <v>5150</v>
      </c>
      <c r="O22" s="12">
        <v>6120</v>
      </c>
      <c r="P22" s="13">
        <f>SUM(D22:O22)</f>
        <v>58770</v>
      </c>
    </row>
    <row r="24" spans="1:16" x14ac:dyDescent="0.35">
      <c r="B24" s="4" t="s">
        <v>49</v>
      </c>
    </row>
    <row r="25" spans="1:16" x14ac:dyDescent="0.35">
      <c r="A25" s="1" t="s">
        <v>50</v>
      </c>
      <c r="B25" s="4" t="s">
        <v>51</v>
      </c>
      <c r="C25" s="3" t="s">
        <v>17</v>
      </c>
      <c r="D25" s="9">
        <v>255</v>
      </c>
      <c r="E25" s="9">
        <v>235</v>
      </c>
      <c r="F25" s="9">
        <v>225</v>
      </c>
      <c r="G25" s="9">
        <v>260</v>
      </c>
      <c r="H25" s="9">
        <v>275</v>
      </c>
      <c r="I25" s="9">
        <v>250</v>
      </c>
      <c r="J25" s="9">
        <v>235</v>
      </c>
      <c r="K25" s="9">
        <v>240</v>
      </c>
      <c r="L25" s="9">
        <v>260</v>
      </c>
      <c r="M25" s="9">
        <v>225</v>
      </c>
      <c r="N25" s="9">
        <v>235</v>
      </c>
      <c r="O25" s="9">
        <v>245</v>
      </c>
    </row>
    <row r="26" spans="1:16" x14ac:dyDescent="0.35">
      <c r="A26" s="1" t="s">
        <v>52</v>
      </c>
      <c r="B26" s="4" t="s">
        <v>53</v>
      </c>
      <c r="C26" s="3" t="s">
        <v>20</v>
      </c>
      <c r="D26" s="11">
        <v>15</v>
      </c>
      <c r="E26" s="19">
        <f t="shared" ref="E26:O26" si="5">D26</f>
        <v>15</v>
      </c>
      <c r="F26" s="19">
        <f t="shared" si="5"/>
        <v>15</v>
      </c>
      <c r="G26" s="19">
        <f t="shared" si="5"/>
        <v>15</v>
      </c>
      <c r="H26" s="19">
        <f t="shared" si="5"/>
        <v>15</v>
      </c>
      <c r="I26" s="19">
        <f t="shared" si="5"/>
        <v>15</v>
      </c>
      <c r="J26" s="19">
        <f t="shared" si="5"/>
        <v>15</v>
      </c>
      <c r="K26" s="19">
        <f t="shared" si="5"/>
        <v>15</v>
      </c>
      <c r="L26" s="19">
        <f t="shared" si="5"/>
        <v>15</v>
      </c>
      <c r="M26" s="19">
        <f t="shared" si="5"/>
        <v>15</v>
      </c>
      <c r="N26" s="19">
        <f t="shared" si="5"/>
        <v>15</v>
      </c>
      <c r="O26" s="19">
        <f t="shared" si="5"/>
        <v>15</v>
      </c>
    </row>
    <row r="27" spans="1:16" x14ac:dyDescent="0.35">
      <c r="A27" s="1" t="s">
        <v>54</v>
      </c>
      <c r="B27" s="4" t="s">
        <v>55</v>
      </c>
      <c r="C27" s="3" t="s">
        <v>56</v>
      </c>
      <c r="D27" s="12">
        <f t="shared" ref="D27:O27" si="6">D26*D25</f>
        <v>3825</v>
      </c>
      <c r="E27" s="12">
        <f t="shared" si="6"/>
        <v>3525</v>
      </c>
      <c r="F27" s="12">
        <f t="shared" si="6"/>
        <v>3375</v>
      </c>
      <c r="G27" s="12">
        <f t="shared" si="6"/>
        <v>3900</v>
      </c>
      <c r="H27" s="12">
        <f t="shared" si="6"/>
        <v>4125</v>
      </c>
      <c r="I27" s="12">
        <f t="shared" si="6"/>
        <v>3750</v>
      </c>
      <c r="J27" s="12">
        <f t="shared" si="6"/>
        <v>3525</v>
      </c>
      <c r="K27" s="12">
        <f t="shared" si="6"/>
        <v>3600</v>
      </c>
      <c r="L27" s="12">
        <f t="shared" si="6"/>
        <v>3900</v>
      </c>
      <c r="M27" s="12">
        <f t="shared" si="6"/>
        <v>3375</v>
      </c>
      <c r="N27" s="12">
        <f t="shared" si="6"/>
        <v>3525</v>
      </c>
      <c r="O27" s="12">
        <f t="shared" si="6"/>
        <v>3675</v>
      </c>
      <c r="P27" s="13">
        <f>SUM(D27:O27)</f>
        <v>44100</v>
      </c>
    </row>
    <row r="29" spans="1:16" x14ac:dyDescent="0.35">
      <c r="B29" s="15" t="s">
        <v>57</v>
      </c>
      <c r="C29" s="16" t="s">
        <v>58</v>
      </c>
      <c r="D29" s="17">
        <f t="shared" ref="D29:O29" si="7">D27+D22+D20</f>
        <v>183993.7541697417</v>
      </c>
      <c r="E29" s="17">
        <f t="shared" si="7"/>
        <v>203011.99358974356</v>
      </c>
      <c r="F29" s="17">
        <f t="shared" si="7"/>
        <v>138852.47500000001</v>
      </c>
      <c r="G29" s="17">
        <f t="shared" si="7"/>
        <v>139663.44500000001</v>
      </c>
      <c r="H29" s="17">
        <f t="shared" si="7"/>
        <v>117553.27923809525</v>
      </c>
      <c r="I29" s="17">
        <f t="shared" si="7"/>
        <v>269768.46083700442</v>
      </c>
      <c r="J29" s="17">
        <f t="shared" si="7"/>
        <v>173626.91377483445</v>
      </c>
      <c r="K29" s="17">
        <f t="shared" si="7"/>
        <v>198573.96864253393</v>
      </c>
      <c r="L29" s="17">
        <f t="shared" si="7"/>
        <v>198218.50761384337</v>
      </c>
      <c r="M29" s="17">
        <f t="shared" si="7"/>
        <v>203573.43</v>
      </c>
      <c r="N29" s="17">
        <f t="shared" si="7"/>
        <v>185864.44865895953</v>
      </c>
      <c r="O29" s="17">
        <f t="shared" si="7"/>
        <v>173828.98357771261</v>
      </c>
      <c r="P29" s="20">
        <f>SUM(D29:O29)</f>
        <v>2186529.6601024689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0F806-6FB5-4AD1-A97C-57C2E2EFDDF2}">
  <dimension ref="A1:N65"/>
  <sheetViews>
    <sheetView showGridLines="0" workbookViewId="0"/>
  </sheetViews>
  <sheetFormatPr defaultColWidth="8.7265625" defaultRowHeight="14.5" x14ac:dyDescent="0.35"/>
  <cols>
    <col min="1" max="1" width="48.81640625" style="4" bestFit="1" customWidth="1"/>
    <col min="2" max="9" width="9.54296875" style="4" bestFit="1" customWidth="1"/>
    <col min="10" max="10" width="10.1796875" style="4" bestFit="1" customWidth="1"/>
    <col min="11" max="11" width="9.54296875" style="4" bestFit="1" customWidth="1"/>
    <col min="12" max="12" width="9.81640625" style="4" bestFit="1" customWidth="1"/>
    <col min="13" max="13" width="9.54296875" style="4" bestFit="1" customWidth="1"/>
    <col min="14" max="14" width="11.453125" style="4" bestFit="1" customWidth="1"/>
    <col min="15" max="16384" width="8.7265625" style="4"/>
  </cols>
  <sheetData>
    <row r="1" spans="1:14" ht="21" x14ac:dyDescent="0.5">
      <c r="A1" s="2" t="s">
        <v>59</v>
      </c>
    </row>
    <row r="3" spans="1:14" x14ac:dyDescent="0.35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</row>
    <row r="4" spans="1:14" x14ac:dyDescent="0.35">
      <c r="A4" s="4" t="s">
        <v>60</v>
      </c>
      <c r="B4" s="12">
        <v>6250</v>
      </c>
      <c r="C4" s="12">
        <v>6250</v>
      </c>
      <c r="D4" s="12">
        <v>6250</v>
      </c>
      <c r="E4" s="12">
        <v>6250</v>
      </c>
      <c r="F4" s="12">
        <v>6250</v>
      </c>
      <c r="G4" s="12">
        <v>6250</v>
      </c>
      <c r="H4" s="12">
        <v>6250</v>
      </c>
      <c r="I4" s="12">
        <v>6250</v>
      </c>
      <c r="J4" s="12">
        <v>6250</v>
      </c>
      <c r="K4" s="12">
        <v>6250</v>
      </c>
      <c r="L4" s="12">
        <v>6250</v>
      </c>
      <c r="M4" s="12">
        <v>6250</v>
      </c>
      <c r="N4" s="12">
        <f t="shared" ref="N4:N64" si="0">SUM(B4:M4)</f>
        <v>75000</v>
      </c>
    </row>
    <row r="5" spans="1:14" x14ac:dyDescent="0.35">
      <c r="A5" s="4" t="s">
        <v>61</v>
      </c>
      <c r="B5" s="12">
        <v>10400</v>
      </c>
      <c r="C5" s="12">
        <v>10400</v>
      </c>
      <c r="D5" s="12">
        <v>10400</v>
      </c>
      <c r="E5" s="12">
        <v>10400</v>
      </c>
      <c r="F5" s="12">
        <v>10400</v>
      </c>
      <c r="G5" s="12">
        <v>10400</v>
      </c>
      <c r="H5" s="12">
        <v>10400</v>
      </c>
      <c r="I5" s="12">
        <v>10400</v>
      </c>
      <c r="J5" s="12">
        <v>10400</v>
      </c>
      <c r="K5" s="12">
        <v>10400</v>
      </c>
      <c r="L5" s="12">
        <v>10400</v>
      </c>
      <c r="M5" s="12">
        <v>10400</v>
      </c>
      <c r="N5" s="12">
        <f t="shared" si="0"/>
        <v>124800</v>
      </c>
    </row>
    <row r="6" spans="1:14" x14ac:dyDescent="0.35">
      <c r="A6" s="4" t="s">
        <v>62</v>
      </c>
      <c r="B6" s="12">
        <v>23400</v>
      </c>
      <c r="C6" s="12">
        <v>23400</v>
      </c>
      <c r="D6" s="12">
        <v>23400</v>
      </c>
      <c r="E6" s="12">
        <v>23400</v>
      </c>
      <c r="F6" s="12">
        <v>23400</v>
      </c>
      <c r="G6" s="12">
        <v>23400</v>
      </c>
      <c r="H6" s="12">
        <v>23400</v>
      </c>
      <c r="I6" s="12">
        <v>23400</v>
      </c>
      <c r="J6" s="12">
        <v>23400</v>
      </c>
      <c r="K6" s="12">
        <v>23400</v>
      </c>
      <c r="L6" s="12">
        <v>23400</v>
      </c>
      <c r="M6" s="12">
        <v>23400</v>
      </c>
      <c r="N6" s="12">
        <f t="shared" si="0"/>
        <v>280800</v>
      </c>
    </row>
    <row r="7" spans="1:14" x14ac:dyDescent="0.35">
      <c r="A7" s="4" t="s">
        <v>63</v>
      </c>
      <c r="B7" s="12">
        <v>5200</v>
      </c>
      <c r="C7" s="12">
        <v>5200</v>
      </c>
      <c r="D7" s="12">
        <v>5200</v>
      </c>
      <c r="E7" s="12">
        <v>5200</v>
      </c>
      <c r="F7" s="12">
        <v>5200</v>
      </c>
      <c r="G7" s="12">
        <v>5200</v>
      </c>
      <c r="H7" s="12">
        <v>5200</v>
      </c>
      <c r="I7" s="12">
        <v>5200</v>
      </c>
      <c r="J7" s="12">
        <v>5200</v>
      </c>
      <c r="K7" s="12">
        <v>5200</v>
      </c>
      <c r="L7" s="12">
        <v>5200</v>
      </c>
      <c r="M7" s="12">
        <v>5200</v>
      </c>
      <c r="N7" s="12">
        <f t="shared" si="0"/>
        <v>62400</v>
      </c>
    </row>
    <row r="8" spans="1:14" x14ac:dyDescent="0.35">
      <c r="A8" s="4" t="s">
        <v>64</v>
      </c>
      <c r="B8" s="12">
        <v>1000</v>
      </c>
      <c r="C8" s="12">
        <v>1000</v>
      </c>
      <c r="D8" s="12">
        <v>1000</v>
      </c>
      <c r="E8" s="12">
        <v>1000</v>
      </c>
      <c r="F8" s="12">
        <v>1000</v>
      </c>
      <c r="G8" s="12">
        <v>1000</v>
      </c>
      <c r="H8" s="12">
        <v>1000</v>
      </c>
      <c r="I8" s="12">
        <v>1000</v>
      </c>
      <c r="J8" s="12">
        <v>1000</v>
      </c>
      <c r="K8" s="12">
        <v>1000</v>
      </c>
      <c r="L8" s="12">
        <v>1000</v>
      </c>
      <c r="M8" s="12">
        <v>1000</v>
      </c>
      <c r="N8" s="12">
        <f t="shared" si="0"/>
        <v>12000</v>
      </c>
    </row>
    <row r="9" spans="1:14" x14ac:dyDescent="0.35">
      <c r="A9" s="4" t="s">
        <v>65</v>
      </c>
      <c r="B9" s="12">
        <v>1387.5</v>
      </c>
      <c r="C9" s="12">
        <v>1387.5</v>
      </c>
      <c r="D9" s="12">
        <v>1387.5</v>
      </c>
      <c r="E9" s="12">
        <v>1387.5</v>
      </c>
      <c r="F9" s="12">
        <v>1387.5</v>
      </c>
      <c r="G9" s="12">
        <v>1387.5</v>
      </c>
      <c r="H9" s="12">
        <v>1387.5</v>
      </c>
      <c r="I9" s="12">
        <v>1387.5</v>
      </c>
      <c r="J9" s="12">
        <v>1387.5</v>
      </c>
      <c r="K9" s="12">
        <v>1387.5</v>
      </c>
      <c r="L9" s="12">
        <v>1387.5</v>
      </c>
      <c r="M9" s="12">
        <v>1387.5</v>
      </c>
      <c r="N9" s="12">
        <f t="shared" si="0"/>
        <v>16650</v>
      </c>
    </row>
    <row r="10" spans="1:14" x14ac:dyDescent="0.35">
      <c r="A10" s="4" t="s">
        <v>66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f t="shared" si="0"/>
        <v>0</v>
      </c>
    </row>
    <row r="11" spans="1:14" x14ac:dyDescent="0.35">
      <c r="A11" s="4" t="s">
        <v>67</v>
      </c>
      <c r="B11" s="12"/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7500</v>
      </c>
      <c r="N11" s="12">
        <f t="shared" si="0"/>
        <v>7500</v>
      </c>
    </row>
    <row r="12" spans="1:14" x14ac:dyDescent="0.35">
      <c r="A12" s="4" t="s">
        <v>68</v>
      </c>
      <c r="B12" s="12">
        <v>3572.8125</v>
      </c>
      <c r="C12" s="12">
        <v>3572.8125</v>
      </c>
      <c r="D12" s="12">
        <v>3572.8125</v>
      </c>
      <c r="E12" s="12">
        <v>3572.8125</v>
      </c>
      <c r="F12" s="12">
        <v>3572.8125</v>
      </c>
      <c r="G12" s="12">
        <v>3572.8125</v>
      </c>
      <c r="H12" s="12">
        <v>3572.8125</v>
      </c>
      <c r="I12" s="12">
        <v>3572.8125</v>
      </c>
      <c r="J12" s="12">
        <v>3572.8125</v>
      </c>
      <c r="K12" s="12">
        <v>3572.8125</v>
      </c>
      <c r="L12" s="12">
        <v>3572.8125</v>
      </c>
      <c r="M12" s="12">
        <v>4135.3125</v>
      </c>
      <c r="N12" s="12">
        <f t="shared" si="0"/>
        <v>43436.25</v>
      </c>
    </row>
    <row r="13" spans="1:14" x14ac:dyDescent="0.35">
      <c r="A13" s="4" t="s">
        <v>69</v>
      </c>
      <c r="B13" s="12">
        <v>5500</v>
      </c>
      <c r="C13" s="12">
        <v>5500</v>
      </c>
      <c r="D13" s="12">
        <v>5500</v>
      </c>
      <c r="E13" s="12">
        <v>5500</v>
      </c>
      <c r="F13" s="12">
        <v>5500</v>
      </c>
      <c r="G13" s="12">
        <v>5500</v>
      </c>
      <c r="H13" s="12">
        <v>5500</v>
      </c>
      <c r="I13" s="12">
        <v>5500</v>
      </c>
      <c r="J13" s="12">
        <v>5500</v>
      </c>
      <c r="K13" s="12">
        <v>5500</v>
      </c>
      <c r="L13" s="12">
        <v>5500</v>
      </c>
      <c r="M13" s="12">
        <v>5500</v>
      </c>
      <c r="N13" s="12">
        <f t="shared" si="0"/>
        <v>66000</v>
      </c>
    </row>
    <row r="14" spans="1:14" x14ac:dyDescent="0.35">
      <c r="A14" s="4" t="s">
        <v>70</v>
      </c>
      <c r="B14" s="12">
        <v>1265</v>
      </c>
      <c r="C14" s="12">
        <v>1265</v>
      </c>
      <c r="D14" s="12">
        <v>1265</v>
      </c>
      <c r="E14" s="12">
        <v>1265</v>
      </c>
      <c r="F14" s="12">
        <v>1265</v>
      </c>
      <c r="G14" s="12">
        <v>1265</v>
      </c>
      <c r="H14" s="12">
        <v>1265</v>
      </c>
      <c r="I14" s="12">
        <v>1265</v>
      </c>
      <c r="J14" s="12">
        <v>1265</v>
      </c>
      <c r="K14" s="12">
        <v>1265</v>
      </c>
      <c r="L14" s="12">
        <v>1265</v>
      </c>
      <c r="M14" s="12">
        <v>1265</v>
      </c>
      <c r="N14" s="12">
        <f t="shared" si="0"/>
        <v>15180</v>
      </c>
    </row>
    <row r="15" spans="1:14" x14ac:dyDescent="0.35">
      <c r="A15" s="4" t="s">
        <v>71</v>
      </c>
      <c r="B15" s="12">
        <v>495</v>
      </c>
      <c r="C15" s="12">
        <v>495</v>
      </c>
      <c r="D15" s="12">
        <v>495</v>
      </c>
      <c r="E15" s="12">
        <v>495</v>
      </c>
      <c r="F15" s="12">
        <v>495</v>
      </c>
      <c r="G15" s="12">
        <v>495</v>
      </c>
      <c r="H15" s="12">
        <v>495</v>
      </c>
      <c r="I15" s="12">
        <v>495</v>
      </c>
      <c r="J15" s="12">
        <v>495</v>
      </c>
      <c r="K15" s="12">
        <v>495</v>
      </c>
      <c r="L15" s="12">
        <v>495</v>
      </c>
      <c r="M15" s="12">
        <v>495</v>
      </c>
      <c r="N15" s="12">
        <f t="shared" si="0"/>
        <v>5940</v>
      </c>
    </row>
    <row r="16" spans="1:14" x14ac:dyDescent="0.35">
      <c r="A16" s="4" t="s">
        <v>72</v>
      </c>
      <c r="B16" s="12">
        <v>1485</v>
      </c>
      <c r="C16" s="12">
        <v>1485</v>
      </c>
      <c r="D16" s="12">
        <v>1485</v>
      </c>
      <c r="E16" s="12">
        <v>1485</v>
      </c>
      <c r="F16" s="12">
        <v>1485</v>
      </c>
      <c r="G16" s="12">
        <v>1485</v>
      </c>
      <c r="H16" s="12">
        <v>1485</v>
      </c>
      <c r="I16" s="12">
        <v>1485</v>
      </c>
      <c r="J16" s="12">
        <v>1485</v>
      </c>
      <c r="K16" s="12">
        <v>1485</v>
      </c>
      <c r="L16" s="12">
        <v>1485</v>
      </c>
      <c r="M16" s="12">
        <v>1485</v>
      </c>
      <c r="N16" s="12">
        <f t="shared" si="0"/>
        <v>17820</v>
      </c>
    </row>
    <row r="17" spans="1:14" x14ac:dyDescent="0.35">
      <c r="A17" s="4" t="s">
        <v>73</v>
      </c>
      <c r="B17" s="12">
        <v>1500</v>
      </c>
      <c r="C17" s="12">
        <v>1500</v>
      </c>
      <c r="D17" s="12">
        <v>1500</v>
      </c>
      <c r="E17" s="12">
        <v>1500</v>
      </c>
      <c r="F17" s="12">
        <v>1500</v>
      </c>
      <c r="G17" s="12">
        <v>1500</v>
      </c>
      <c r="H17" s="12">
        <v>1500</v>
      </c>
      <c r="I17" s="12">
        <v>1500</v>
      </c>
      <c r="J17" s="12">
        <v>1500</v>
      </c>
      <c r="K17" s="12">
        <v>1500</v>
      </c>
      <c r="L17" s="12">
        <v>1500</v>
      </c>
      <c r="M17" s="12">
        <v>1500</v>
      </c>
      <c r="N17" s="12">
        <f t="shared" si="0"/>
        <v>18000</v>
      </c>
    </row>
    <row r="18" spans="1:14" x14ac:dyDescent="0.35">
      <c r="A18" s="4" t="s">
        <v>74</v>
      </c>
      <c r="B18" s="12">
        <v>1265</v>
      </c>
      <c r="C18" s="12">
        <v>1265</v>
      </c>
      <c r="D18" s="12">
        <v>1265</v>
      </c>
      <c r="E18" s="12">
        <v>1265</v>
      </c>
      <c r="F18" s="12">
        <v>1265</v>
      </c>
      <c r="G18" s="12">
        <v>1265</v>
      </c>
      <c r="H18" s="12">
        <v>1265</v>
      </c>
      <c r="I18" s="12">
        <v>1265</v>
      </c>
      <c r="J18" s="12">
        <v>1265</v>
      </c>
      <c r="K18" s="12">
        <v>1265</v>
      </c>
      <c r="L18" s="12">
        <v>1265</v>
      </c>
      <c r="M18" s="12">
        <v>1265</v>
      </c>
      <c r="N18" s="12">
        <f t="shared" si="0"/>
        <v>15180</v>
      </c>
    </row>
    <row r="19" spans="1:14" x14ac:dyDescent="0.35">
      <c r="A19" s="4" t="s">
        <v>75</v>
      </c>
      <c r="B19" s="12">
        <v>8500</v>
      </c>
      <c r="C19" s="12">
        <v>8500</v>
      </c>
      <c r="D19" s="12">
        <v>8500</v>
      </c>
      <c r="E19" s="12">
        <v>8500</v>
      </c>
      <c r="F19" s="12">
        <v>8500</v>
      </c>
      <c r="G19" s="12">
        <v>8500</v>
      </c>
      <c r="H19" s="12">
        <v>8500</v>
      </c>
      <c r="I19" s="12">
        <v>8500</v>
      </c>
      <c r="J19" s="12">
        <v>8500</v>
      </c>
      <c r="K19" s="12">
        <v>8500</v>
      </c>
      <c r="L19" s="12">
        <v>8500</v>
      </c>
      <c r="M19" s="12">
        <v>8500</v>
      </c>
      <c r="N19" s="12">
        <f t="shared" si="0"/>
        <v>102000</v>
      </c>
    </row>
    <row r="20" spans="1:14" x14ac:dyDescent="0.35">
      <c r="A20" s="4" t="s">
        <v>76</v>
      </c>
      <c r="B20" s="12">
        <v>1200</v>
      </c>
      <c r="C20" s="12">
        <v>1200</v>
      </c>
      <c r="D20" s="12">
        <v>1200</v>
      </c>
      <c r="E20" s="12">
        <v>1200</v>
      </c>
      <c r="F20" s="12">
        <v>1200</v>
      </c>
      <c r="G20" s="12">
        <v>1200</v>
      </c>
      <c r="H20" s="12">
        <v>1200</v>
      </c>
      <c r="I20" s="12">
        <v>1200</v>
      </c>
      <c r="J20" s="12">
        <v>1200</v>
      </c>
      <c r="K20" s="12">
        <v>1200</v>
      </c>
      <c r="L20" s="12">
        <v>1200</v>
      </c>
      <c r="M20" s="12">
        <v>1200</v>
      </c>
      <c r="N20" s="12">
        <f t="shared" si="0"/>
        <v>14400</v>
      </c>
    </row>
    <row r="21" spans="1:14" x14ac:dyDescent="0.35">
      <c r="A21" s="4" t="s">
        <v>77</v>
      </c>
      <c r="B21" s="12">
        <v>250</v>
      </c>
      <c r="C21" s="12">
        <v>250</v>
      </c>
      <c r="D21" s="12">
        <v>250</v>
      </c>
      <c r="E21" s="12">
        <v>250</v>
      </c>
      <c r="F21" s="12">
        <v>250</v>
      </c>
      <c r="G21" s="12">
        <v>250</v>
      </c>
      <c r="H21" s="12">
        <v>250</v>
      </c>
      <c r="I21" s="12">
        <v>250</v>
      </c>
      <c r="J21" s="12">
        <v>250</v>
      </c>
      <c r="K21" s="12">
        <v>250</v>
      </c>
      <c r="L21" s="12">
        <v>250</v>
      </c>
      <c r="M21" s="12">
        <v>250</v>
      </c>
      <c r="N21" s="12">
        <f t="shared" si="0"/>
        <v>3000</v>
      </c>
    </row>
    <row r="22" spans="1:14" x14ac:dyDescent="0.35">
      <c r="A22" s="4" t="s">
        <v>78</v>
      </c>
      <c r="B22" s="12">
        <v>65</v>
      </c>
      <c r="C22" s="12">
        <v>65</v>
      </c>
      <c r="D22" s="12">
        <v>65</v>
      </c>
      <c r="E22" s="12">
        <v>65</v>
      </c>
      <c r="F22" s="12">
        <v>65</v>
      </c>
      <c r="G22" s="12">
        <v>65</v>
      </c>
      <c r="H22" s="12">
        <v>65</v>
      </c>
      <c r="I22" s="12">
        <v>65</v>
      </c>
      <c r="J22" s="12">
        <v>65</v>
      </c>
      <c r="K22" s="12">
        <v>65</v>
      </c>
      <c r="L22" s="12">
        <v>65</v>
      </c>
      <c r="M22" s="12">
        <v>65</v>
      </c>
      <c r="N22" s="12">
        <f t="shared" si="0"/>
        <v>780</v>
      </c>
    </row>
    <row r="23" spans="1:14" x14ac:dyDescent="0.35">
      <c r="A23" s="4" t="s">
        <v>79</v>
      </c>
      <c r="B23" s="12">
        <v>475</v>
      </c>
      <c r="C23" s="12">
        <v>475</v>
      </c>
      <c r="D23" s="12">
        <v>475</v>
      </c>
      <c r="E23" s="12">
        <v>475</v>
      </c>
      <c r="F23" s="12">
        <v>475</v>
      </c>
      <c r="G23" s="12">
        <v>475</v>
      </c>
      <c r="H23" s="12">
        <v>475</v>
      </c>
      <c r="I23" s="12">
        <v>475</v>
      </c>
      <c r="J23" s="12">
        <v>475</v>
      </c>
      <c r="K23" s="12">
        <v>475</v>
      </c>
      <c r="L23" s="12">
        <v>475</v>
      </c>
      <c r="M23" s="12">
        <v>475</v>
      </c>
      <c r="N23" s="12">
        <f t="shared" si="0"/>
        <v>5700</v>
      </c>
    </row>
    <row r="24" spans="1:14" x14ac:dyDescent="0.35">
      <c r="A24" s="4" t="s">
        <v>80</v>
      </c>
      <c r="B24" s="12">
        <v>185</v>
      </c>
      <c r="C24" s="12">
        <v>185</v>
      </c>
      <c r="D24" s="12">
        <v>185</v>
      </c>
      <c r="E24" s="12">
        <v>185</v>
      </c>
      <c r="F24" s="12">
        <v>185</v>
      </c>
      <c r="G24" s="12">
        <v>185</v>
      </c>
      <c r="H24" s="12">
        <v>185</v>
      </c>
      <c r="I24" s="12">
        <v>185</v>
      </c>
      <c r="J24" s="12">
        <v>185</v>
      </c>
      <c r="K24" s="12">
        <v>185</v>
      </c>
      <c r="L24" s="12">
        <v>185</v>
      </c>
      <c r="M24" s="12">
        <v>185</v>
      </c>
      <c r="N24" s="12">
        <f t="shared" si="0"/>
        <v>2220</v>
      </c>
    </row>
    <row r="25" spans="1:14" x14ac:dyDescent="0.35">
      <c r="A25" s="4" t="s">
        <v>81</v>
      </c>
      <c r="B25" s="12">
        <v>130</v>
      </c>
      <c r="C25" s="12">
        <v>130</v>
      </c>
      <c r="D25" s="12">
        <v>130</v>
      </c>
      <c r="E25" s="12">
        <v>130</v>
      </c>
      <c r="F25" s="12">
        <v>130</v>
      </c>
      <c r="G25" s="12">
        <v>130</v>
      </c>
      <c r="H25" s="12">
        <v>130</v>
      </c>
      <c r="I25" s="12">
        <v>130</v>
      </c>
      <c r="J25" s="12">
        <v>130</v>
      </c>
      <c r="K25" s="12">
        <v>130</v>
      </c>
      <c r="L25" s="12">
        <v>130</v>
      </c>
      <c r="M25" s="12">
        <v>130</v>
      </c>
      <c r="N25" s="12">
        <f t="shared" si="0"/>
        <v>1560</v>
      </c>
    </row>
    <row r="26" spans="1:14" x14ac:dyDescent="0.35">
      <c r="A26" s="4" t="s">
        <v>82</v>
      </c>
      <c r="B26" s="12">
        <v>1200</v>
      </c>
      <c r="C26" s="12">
        <v>1200</v>
      </c>
      <c r="D26" s="12">
        <v>1200</v>
      </c>
      <c r="E26" s="12">
        <v>1200</v>
      </c>
      <c r="F26" s="12">
        <v>1200</v>
      </c>
      <c r="G26" s="12">
        <v>1200</v>
      </c>
      <c r="H26" s="12">
        <v>1200</v>
      </c>
      <c r="I26" s="12">
        <v>1200</v>
      </c>
      <c r="J26" s="12">
        <v>1200</v>
      </c>
      <c r="K26" s="12">
        <v>1200</v>
      </c>
      <c r="L26" s="12">
        <v>1200</v>
      </c>
      <c r="M26" s="12">
        <v>1200</v>
      </c>
      <c r="N26" s="12">
        <f t="shared" si="0"/>
        <v>14400</v>
      </c>
    </row>
    <row r="27" spans="1:14" x14ac:dyDescent="0.35">
      <c r="A27" s="4" t="s">
        <v>83</v>
      </c>
      <c r="B27" s="12">
        <v>250</v>
      </c>
      <c r="C27" s="12">
        <v>250</v>
      </c>
      <c r="D27" s="12">
        <v>250</v>
      </c>
      <c r="E27" s="12">
        <v>250</v>
      </c>
      <c r="F27" s="12">
        <v>250</v>
      </c>
      <c r="G27" s="12">
        <v>250</v>
      </c>
      <c r="H27" s="12">
        <v>250</v>
      </c>
      <c r="I27" s="12">
        <v>250</v>
      </c>
      <c r="J27" s="12">
        <v>250</v>
      </c>
      <c r="K27" s="12">
        <v>250</v>
      </c>
      <c r="L27" s="12">
        <v>250</v>
      </c>
      <c r="M27" s="12">
        <v>250</v>
      </c>
      <c r="N27" s="12">
        <f t="shared" si="0"/>
        <v>3000</v>
      </c>
    </row>
    <row r="28" spans="1:14" x14ac:dyDescent="0.35">
      <c r="A28" s="4" t="s">
        <v>84</v>
      </c>
      <c r="B28" s="12">
        <v>75</v>
      </c>
      <c r="C28" s="12">
        <v>75</v>
      </c>
      <c r="D28" s="12">
        <v>75</v>
      </c>
      <c r="E28" s="12">
        <v>75</v>
      </c>
      <c r="F28" s="12">
        <v>75</v>
      </c>
      <c r="G28" s="12">
        <v>75</v>
      </c>
      <c r="H28" s="12">
        <v>75</v>
      </c>
      <c r="I28" s="12">
        <v>75</v>
      </c>
      <c r="J28" s="12">
        <v>75</v>
      </c>
      <c r="K28" s="12">
        <v>75</v>
      </c>
      <c r="L28" s="12">
        <v>75</v>
      </c>
      <c r="M28" s="12">
        <v>75</v>
      </c>
      <c r="N28" s="12">
        <f t="shared" si="0"/>
        <v>900</v>
      </c>
    </row>
    <row r="29" spans="1:14" x14ac:dyDescent="0.35">
      <c r="A29" s="4" t="s">
        <v>85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f t="shared" si="0"/>
        <v>0</v>
      </c>
    </row>
    <row r="30" spans="1:14" x14ac:dyDescent="0.35">
      <c r="A30" s="4" t="s">
        <v>86</v>
      </c>
      <c r="B30" s="12">
        <v>250</v>
      </c>
      <c r="C30" s="12">
        <v>250</v>
      </c>
      <c r="D30" s="12">
        <v>250</v>
      </c>
      <c r="E30" s="12">
        <v>250</v>
      </c>
      <c r="F30" s="12">
        <v>250</v>
      </c>
      <c r="G30" s="12">
        <v>250</v>
      </c>
      <c r="H30" s="12">
        <v>250</v>
      </c>
      <c r="I30" s="12">
        <v>250</v>
      </c>
      <c r="J30" s="12">
        <v>250</v>
      </c>
      <c r="K30" s="12">
        <v>250</v>
      </c>
      <c r="L30" s="12">
        <v>250</v>
      </c>
      <c r="M30" s="12">
        <v>250</v>
      </c>
      <c r="N30" s="12">
        <f t="shared" si="0"/>
        <v>3000</v>
      </c>
    </row>
    <row r="31" spans="1:14" x14ac:dyDescent="0.35">
      <c r="A31" s="4" t="s">
        <v>87</v>
      </c>
      <c r="B31" s="12">
        <v>350</v>
      </c>
      <c r="C31" s="12">
        <v>350</v>
      </c>
      <c r="D31" s="12">
        <v>350</v>
      </c>
      <c r="E31" s="12">
        <v>350</v>
      </c>
      <c r="F31" s="12">
        <v>350</v>
      </c>
      <c r="G31" s="12">
        <v>350</v>
      </c>
      <c r="H31" s="12">
        <v>350</v>
      </c>
      <c r="I31" s="12">
        <v>350</v>
      </c>
      <c r="J31" s="12">
        <v>350</v>
      </c>
      <c r="K31" s="12">
        <v>350</v>
      </c>
      <c r="L31" s="12">
        <v>350</v>
      </c>
      <c r="M31" s="12">
        <v>350</v>
      </c>
      <c r="N31" s="12">
        <f t="shared" si="0"/>
        <v>4200</v>
      </c>
    </row>
    <row r="32" spans="1:14" x14ac:dyDescent="0.35">
      <c r="A32" s="4" t="s">
        <v>88</v>
      </c>
      <c r="B32" s="12">
        <v>275</v>
      </c>
      <c r="C32" s="12">
        <v>275</v>
      </c>
      <c r="D32" s="12">
        <v>275</v>
      </c>
      <c r="E32" s="12">
        <v>275</v>
      </c>
      <c r="F32" s="12">
        <v>275</v>
      </c>
      <c r="G32" s="12">
        <v>275</v>
      </c>
      <c r="H32" s="12">
        <v>275</v>
      </c>
      <c r="I32" s="12">
        <v>275</v>
      </c>
      <c r="J32" s="12">
        <v>275</v>
      </c>
      <c r="K32" s="12">
        <v>275</v>
      </c>
      <c r="L32" s="12">
        <v>275</v>
      </c>
      <c r="M32" s="12">
        <v>275</v>
      </c>
      <c r="N32" s="12">
        <f t="shared" si="0"/>
        <v>3300</v>
      </c>
    </row>
    <row r="33" spans="1:14" x14ac:dyDescent="0.35">
      <c r="A33" s="4" t="s">
        <v>89</v>
      </c>
      <c r="B33" s="12">
        <v>350</v>
      </c>
      <c r="C33" s="12">
        <v>350</v>
      </c>
      <c r="D33" s="12">
        <v>350</v>
      </c>
      <c r="E33" s="12">
        <v>350</v>
      </c>
      <c r="F33" s="12">
        <v>350</v>
      </c>
      <c r="G33" s="12">
        <v>350</v>
      </c>
      <c r="H33" s="12">
        <v>350</v>
      </c>
      <c r="I33" s="12">
        <v>350</v>
      </c>
      <c r="J33" s="12">
        <v>350</v>
      </c>
      <c r="K33" s="12">
        <v>350</v>
      </c>
      <c r="L33" s="12">
        <v>350</v>
      </c>
      <c r="M33" s="12">
        <v>350</v>
      </c>
      <c r="N33" s="12">
        <f t="shared" si="0"/>
        <v>4200</v>
      </c>
    </row>
    <row r="34" spans="1:14" x14ac:dyDescent="0.35">
      <c r="A34" s="4" t="s">
        <v>90</v>
      </c>
      <c r="B34" s="12">
        <v>125</v>
      </c>
      <c r="C34" s="12">
        <v>125</v>
      </c>
      <c r="D34" s="12">
        <v>125</v>
      </c>
      <c r="E34" s="12">
        <v>125</v>
      </c>
      <c r="F34" s="12">
        <v>125</v>
      </c>
      <c r="G34" s="12">
        <v>125</v>
      </c>
      <c r="H34" s="12">
        <v>125</v>
      </c>
      <c r="I34" s="12">
        <v>125</v>
      </c>
      <c r="J34" s="12">
        <v>125</v>
      </c>
      <c r="K34" s="12">
        <v>125</v>
      </c>
      <c r="L34" s="12">
        <v>125</v>
      </c>
      <c r="M34" s="12">
        <v>125</v>
      </c>
      <c r="N34" s="12">
        <f t="shared" si="0"/>
        <v>1500</v>
      </c>
    </row>
    <row r="35" spans="1:14" x14ac:dyDescent="0.35">
      <c r="A35" s="4" t="s">
        <v>91</v>
      </c>
      <c r="B35" s="12">
        <v>2500</v>
      </c>
      <c r="C35" s="12">
        <v>475</v>
      </c>
      <c r="D35" s="12">
        <v>475</v>
      </c>
      <c r="E35" s="12">
        <v>475</v>
      </c>
      <c r="F35" s="12">
        <v>475</v>
      </c>
      <c r="G35" s="12">
        <v>475</v>
      </c>
      <c r="H35" s="12">
        <v>475</v>
      </c>
      <c r="I35" s="12">
        <v>475</v>
      </c>
      <c r="J35" s="12">
        <v>475</v>
      </c>
      <c r="K35" s="12">
        <v>475</v>
      </c>
      <c r="L35" s="12">
        <v>475</v>
      </c>
      <c r="M35" s="12">
        <v>475</v>
      </c>
      <c r="N35" s="12">
        <f t="shared" si="0"/>
        <v>7725</v>
      </c>
    </row>
    <row r="36" spans="1:14" x14ac:dyDescent="0.35">
      <c r="A36" s="4" t="s">
        <v>92</v>
      </c>
      <c r="B36" s="12">
        <v>0</v>
      </c>
      <c r="C36" s="12">
        <v>0</v>
      </c>
      <c r="D36" s="12">
        <v>1500</v>
      </c>
      <c r="E36" s="12">
        <v>0</v>
      </c>
      <c r="F36" s="12">
        <v>0</v>
      </c>
      <c r="G36" s="12">
        <v>0</v>
      </c>
      <c r="H36" s="12">
        <v>0</v>
      </c>
      <c r="I36" s="12">
        <v>1500</v>
      </c>
      <c r="J36" s="12">
        <v>0</v>
      </c>
      <c r="K36" s="12">
        <v>0</v>
      </c>
      <c r="L36" s="12">
        <v>0</v>
      </c>
      <c r="M36" s="12">
        <v>0</v>
      </c>
      <c r="N36" s="12">
        <f t="shared" si="0"/>
        <v>3000</v>
      </c>
    </row>
    <row r="37" spans="1:14" x14ac:dyDescent="0.35">
      <c r="A37" s="4" t="s">
        <v>93</v>
      </c>
      <c r="B37" s="12">
        <v>750</v>
      </c>
      <c r="C37" s="12">
        <v>750</v>
      </c>
      <c r="D37" s="12">
        <v>750</v>
      </c>
      <c r="E37" s="12">
        <v>750</v>
      </c>
      <c r="F37" s="12">
        <v>750</v>
      </c>
      <c r="G37" s="12">
        <v>750</v>
      </c>
      <c r="H37" s="12">
        <v>750</v>
      </c>
      <c r="I37" s="12">
        <v>750</v>
      </c>
      <c r="J37" s="12">
        <v>750</v>
      </c>
      <c r="K37" s="12">
        <v>750</v>
      </c>
      <c r="L37" s="12">
        <v>750</v>
      </c>
      <c r="M37" s="12">
        <v>750</v>
      </c>
      <c r="N37" s="12">
        <f t="shared" si="0"/>
        <v>9000</v>
      </c>
    </row>
    <row r="38" spans="1:14" x14ac:dyDescent="0.35">
      <c r="A38" s="4" t="s">
        <v>94</v>
      </c>
      <c r="B38" s="12">
        <v>0</v>
      </c>
      <c r="C38" s="12">
        <v>0</v>
      </c>
      <c r="D38" s="12">
        <v>750</v>
      </c>
      <c r="E38" s="12">
        <v>0</v>
      </c>
      <c r="F38" s="12">
        <v>0</v>
      </c>
      <c r="G38" s="12">
        <v>0</v>
      </c>
      <c r="H38" s="12">
        <v>0</v>
      </c>
      <c r="I38" s="12">
        <v>750</v>
      </c>
      <c r="J38" s="12">
        <v>0</v>
      </c>
      <c r="K38" s="12">
        <v>0</v>
      </c>
      <c r="L38" s="12">
        <v>0</v>
      </c>
      <c r="M38" s="12">
        <v>0</v>
      </c>
      <c r="N38" s="12">
        <f t="shared" si="0"/>
        <v>1500</v>
      </c>
    </row>
    <row r="39" spans="1:14" x14ac:dyDescent="0.35">
      <c r="A39" s="4" t="s">
        <v>95</v>
      </c>
      <c r="B39" s="12">
        <v>475</v>
      </c>
      <c r="C39" s="12">
        <v>475</v>
      </c>
      <c r="D39" s="12">
        <v>475</v>
      </c>
      <c r="E39" s="12">
        <v>475</v>
      </c>
      <c r="F39" s="12">
        <v>475</v>
      </c>
      <c r="G39" s="12">
        <v>475</v>
      </c>
      <c r="H39" s="12">
        <v>475</v>
      </c>
      <c r="I39" s="12">
        <v>475</v>
      </c>
      <c r="J39" s="12">
        <v>475</v>
      </c>
      <c r="K39" s="12">
        <v>475</v>
      </c>
      <c r="L39" s="12">
        <v>475</v>
      </c>
      <c r="M39" s="12">
        <v>475</v>
      </c>
      <c r="N39" s="12">
        <f t="shared" si="0"/>
        <v>5700</v>
      </c>
    </row>
    <row r="40" spans="1:14" x14ac:dyDescent="0.35">
      <c r="A40" s="4" t="s">
        <v>96</v>
      </c>
      <c r="B40" s="12">
        <v>800</v>
      </c>
      <c r="C40" s="12">
        <v>800</v>
      </c>
      <c r="D40" s="12">
        <v>800</v>
      </c>
      <c r="E40" s="12">
        <v>800</v>
      </c>
      <c r="F40" s="12">
        <v>650</v>
      </c>
      <c r="G40" s="12">
        <v>650</v>
      </c>
      <c r="H40" s="12">
        <v>500</v>
      </c>
      <c r="I40" s="12">
        <v>500</v>
      </c>
      <c r="J40" s="12">
        <v>800</v>
      </c>
      <c r="K40" s="12">
        <v>800</v>
      </c>
      <c r="L40" s="12">
        <v>800</v>
      </c>
      <c r="M40" s="12">
        <v>800</v>
      </c>
      <c r="N40" s="12">
        <f t="shared" si="0"/>
        <v>8700</v>
      </c>
    </row>
    <row r="41" spans="1:14" x14ac:dyDescent="0.35">
      <c r="A41" s="4" t="s">
        <v>97</v>
      </c>
      <c r="B41" s="12">
        <v>185</v>
      </c>
      <c r="C41" s="12">
        <v>185</v>
      </c>
      <c r="D41" s="12">
        <v>185</v>
      </c>
      <c r="E41" s="12">
        <v>185</v>
      </c>
      <c r="F41" s="12">
        <v>185</v>
      </c>
      <c r="G41" s="12">
        <v>185</v>
      </c>
      <c r="H41" s="12">
        <v>185</v>
      </c>
      <c r="I41" s="12">
        <v>185</v>
      </c>
      <c r="J41" s="12">
        <v>185</v>
      </c>
      <c r="K41" s="12">
        <v>185</v>
      </c>
      <c r="L41" s="12">
        <v>185</v>
      </c>
      <c r="M41" s="12">
        <v>185</v>
      </c>
      <c r="N41" s="12">
        <f t="shared" si="0"/>
        <v>2220</v>
      </c>
    </row>
    <row r="42" spans="1:14" x14ac:dyDescent="0.35">
      <c r="A42" s="4" t="s">
        <v>98</v>
      </c>
      <c r="B42" s="12">
        <v>187.5</v>
      </c>
      <c r="C42" s="12">
        <v>187.5</v>
      </c>
      <c r="D42" s="12">
        <v>187.5</v>
      </c>
      <c r="E42" s="12">
        <v>187.5</v>
      </c>
      <c r="F42" s="12">
        <v>187.5</v>
      </c>
      <c r="G42" s="12">
        <v>187.5</v>
      </c>
      <c r="H42" s="12">
        <v>187.5</v>
      </c>
      <c r="I42" s="12">
        <v>187.5</v>
      </c>
      <c r="J42" s="12">
        <v>187.5</v>
      </c>
      <c r="K42" s="12">
        <v>187.5</v>
      </c>
      <c r="L42" s="12">
        <v>187.5</v>
      </c>
      <c r="M42" s="12">
        <v>187.5</v>
      </c>
      <c r="N42" s="12">
        <f t="shared" si="0"/>
        <v>2250</v>
      </c>
    </row>
    <row r="43" spans="1:14" x14ac:dyDescent="0.35">
      <c r="A43" s="4" t="s">
        <v>99</v>
      </c>
      <c r="B43" s="12">
        <v>125</v>
      </c>
      <c r="C43" s="12">
        <v>125</v>
      </c>
      <c r="D43" s="12">
        <v>125</v>
      </c>
      <c r="E43" s="12">
        <v>125</v>
      </c>
      <c r="F43" s="12">
        <v>125</v>
      </c>
      <c r="G43" s="12">
        <v>125</v>
      </c>
      <c r="H43" s="12">
        <v>125</v>
      </c>
      <c r="I43" s="12">
        <v>125</v>
      </c>
      <c r="J43" s="12">
        <v>125</v>
      </c>
      <c r="K43" s="12">
        <v>125</v>
      </c>
      <c r="L43" s="12">
        <v>125</v>
      </c>
      <c r="M43" s="12">
        <v>125</v>
      </c>
      <c r="N43" s="12">
        <f t="shared" si="0"/>
        <v>1500</v>
      </c>
    </row>
    <row r="44" spans="1:14" x14ac:dyDescent="0.35">
      <c r="A44" s="4" t="s">
        <v>100</v>
      </c>
      <c r="B44" s="12">
        <v>1500</v>
      </c>
      <c r="C44" s="12">
        <v>1500</v>
      </c>
      <c r="D44" s="12">
        <v>1500</v>
      </c>
      <c r="E44" s="12">
        <v>1500</v>
      </c>
      <c r="F44" s="12">
        <v>1500</v>
      </c>
      <c r="G44" s="12">
        <v>1500</v>
      </c>
      <c r="H44" s="12">
        <v>1500</v>
      </c>
      <c r="I44" s="12">
        <v>1500</v>
      </c>
      <c r="J44" s="12">
        <v>1500</v>
      </c>
      <c r="K44" s="12">
        <v>1500</v>
      </c>
      <c r="L44" s="12">
        <v>1500</v>
      </c>
      <c r="M44" s="12">
        <v>1500</v>
      </c>
      <c r="N44" s="12">
        <f t="shared" si="0"/>
        <v>18000</v>
      </c>
    </row>
    <row r="45" spans="1:14" x14ac:dyDescent="0.35">
      <c r="A45" s="4" t="s">
        <v>101</v>
      </c>
      <c r="B45" s="12">
        <v>250</v>
      </c>
      <c r="C45" s="12">
        <v>250</v>
      </c>
      <c r="D45" s="12">
        <v>250</v>
      </c>
      <c r="E45" s="12">
        <v>250</v>
      </c>
      <c r="F45" s="12">
        <v>250</v>
      </c>
      <c r="G45" s="12">
        <v>250</v>
      </c>
      <c r="H45" s="12">
        <v>250</v>
      </c>
      <c r="I45" s="12">
        <v>250</v>
      </c>
      <c r="J45" s="12">
        <v>250</v>
      </c>
      <c r="K45" s="12">
        <v>250</v>
      </c>
      <c r="L45" s="12">
        <v>250</v>
      </c>
      <c r="M45" s="12">
        <v>250</v>
      </c>
      <c r="N45" s="12">
        <f t="shared" si="0"/>
        <v>3000</v>
      </c>
    </row>
    <row r="46" spans="1:14" x14ac:dyDescent="0.35">
      <c r="A46" s="4" t="s">
        <v>102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1500</v>
      </c>
      <c r="M46" s="12">
        <v>1500</v>
      </c>
      <c r="N46" s="12">
        <f t="shared" si="0"/>
        <v>3000</v>
      </c>
    </row>
    <row r="47" spans="1:14" x14ac:dyDescent="0.35">
      <c r="A47" s="4" t="s">
        <v>103</v>
      </c>
      <c r="B47" s="12">
        <v>395</v>
      </c>
      <c r="C47" s="12">
        <v>395</v>
      </c>
      <c r="D47" s="12">
        <v>395</v>
      </c>
      <c r="E47" s="12">
        <v>395</v>
      </c>
      <c r="F47" s="12">
        <v>395</v>
      </c>
      <c r="G47" s="12">
        <v>395</v>
      </c>
      <c r="H47" s="12">
        <v>395</v>
      </c>
      <c r="I47" s="12">
        <v>395</v>
      </c>
      <c r="J47" s="12">
        <v>395</v>
      </c>
      <c r="K47" s="12">
        <v>395</v>
      </c>
      <c r="L47" s="12">
        <v>395</v>
      </c>
      <c r="M47" s="12">
        <v>395</v>
      </c>
      <c r="N47" s="12">
        <f t="shared" si="0"/>
        <v>4740</v>
      </c>
    </row>
    <row r="48" spans="1:14" x14ac:dyDescent="0.35">
      <c r="A48" s="4" t="s">
        <v>104</v>
      </c>
      <c r="B48" s="12">
        <v>250</v>
      </c>
      <c r="C48" s="12">
        <v>0</v>
      </c>
      <c r="D48" s="12">
        <v>250</v>
      </c>
      <c r="E48" s="12">
        <v>0</v>
      </c>
      <c r="F48" s="12">
        <v>250</v>
      </c>
      <c r="G48" s="12">
        <v>0</v>
      </c>
      <c r="H48" s="12">
        <v>250</v>
      </c>
      <c r="I48" s="12">
        <v>0</v>
      </c>
      <c r="J48" s="12">
        <v>250</v>
      </c>
      <c r="K48" s="12">
        <v>0</v>
      </c>
      <c r="L48" s="12">
        <v>750</v>
      </c>
      <c r="M48" s="12">
        <v>750</v>
      </c>
      <c r="N48" s="12">
        <f t="shared" si="0"/>
        <v>2750</v>
      </c>
    </row>
    <row r="49" spans="1:14" x14ac:dyDescent="0.35">
      <c r="A49" s="4" t="s">
        <v>105</v>
      </c>
      <c r="B49" s="12">
        <v>0</v>
      </c>
      <c r="C49" s="12">
        <v>2500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2500</v>
      </c>
      <c r="J49" s="12">
        <v>0</v>
      </c>
      <c r="K49" s="12">
        <v>0</v>
      </c>
      <c r="L49" s="12">
        <v>0</v>
      </c>
      <c r="M49" s="12">
        <v>0</v>
      </c>
      <c r="N49" s="12">
        <f t="shared" si="0"/>
        <v>5000</v>
      </c>
    </row>
    <row r="50" spans="1:14" x14ac:dyDescent="0.35">
      <c r="A50" s="4" t="s">
        <v>106</v>
      </c>
      <c r="B50" s="12">
        <v>4375</v>
      </c>
      <c r="C50" s="12">
        <v>4375</v>
      </c>
      <c r="D50" s="12">
        <v>4375</v>
      </c>
      <c r="E50" s="12">
        <v>4375</v>
      </c>
      <c r="F50" s="12">
        <v>4375</v>
      </c>
      <c r="G50" s="12">
        <v>4375</v>
      </c>
      <c r="H50" s="12">
        <v>4375</v>
      </c>
      <c r="I50" s="12">
        <v>4375</v>
      </c>
      <c r="J50" s="12">
        <v>4375</v>
      </c>
      <c r="K50" s="12">
        <v>4375</v>
      </c>
      <c r="L50" s="12">
        <v>4375</v>
      </c>
      <c r="M50" s="12">
        <v>4375</v>
      </c>
      <c r="N50" s="12">
        <f t="shared" si="0"/>
        <v>52500</v>
      </c>
    </row>
    <row r="51" spans="1:14" x14ac:dyDescent="0.35">
      <c r="A51" s="4" t="s">
        <v>107</v>
      </c>
      <c r="B51" s="12">
        <v>2550</v>
      </c>
      <c r="C51" s="12">
        <v>2550</v>
      </c>
      <c r="D51" s="12">
        <v>2550</v>
      </c>
      <c r="E51" s="12">
        <v>2550</v>
      </c>
      <c r="F51" s="12">
        <v>2550</v>
      </c>
      <c r="G51" s="12">
        <v>2550</v>
      </c>
      <c r="H51" s="12">
        <v>2550</v>
      </c>
      <c r="I51" s="12">
        <v>2550</v>
      </c>
      <c r="J51" s="12">
        <v>2550</v>
      </c>
      <c r="K51" s="12">
        <v>2550</v>
      </c>
      <c r="L51" s="12">
        <v>2550</v>
      </c>
      <c r="M51" s="12">
        <v>2550</v>
      </c>
      <c r="N51" s="12">
        <f t="shared" si="0"/>
        <v>30600</v>
      </c>
    </row>
    <row r="52" spans="1:14" x14ac:dyDescent="0.35">
      <c r="A52" s="4" t="s">
        <v>108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f t="shared" si="0"/>
        <v>0</v>
      </c>
    </row>
    <row r="53" spans="1:14" x14ac:dyDescent="0.35">
      <c r="A53" s="4" t="s">
        <v>109</v>
      </c>
      <c r="B53" s="12">
        <v>175</v>
      </c>
      <c r="C53" s="12">
        <v>175</v>
      </c>
      <c r="D53" s="12">
        <v>175</v>
      </c>
      <c r="E53" s="12">
        <v>175</v>
      </c>
      <c r="F53" s="12">
        <v>175</v>
      </c>
      <c r="G53" s="12">
        <v>175</v>
      </c>
      <c r="H53" s="12">
        <v>175</v>
      </c>
      <c r="I53" s="12">
        <v>175</v>
      </c>
      <c r="J53" s="12">
        <v>175</v>
      </c>
      <c r="K53" s="12">
        <v>175</v>
      </c>
      <c r="L53" s="12">
        <v>175</v>
      </c>
      <c r="M53" s="12">
        <v>175</v>
      </c>
      <c r="N53" s="12">
        <f t="shared" si="0"/>
        <v>2100</v>
      </c>
    </row>
    <row r="54" spans="1:14" x14ac:dyDescent="0.35">
      <c r="A54" s="4" t="s">
        <v>110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f t="shared" si="0"/>
        <v>0</v>
      </c>
    </row>
    <row r="55" spans="1:14" x14ac:dyDescent="0.35">
      <c r="A55" s="4" t="s">
        <v>111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f t="shared" si="0"/>
        <v>0</v>
      </c>
    </row>
    <row r="56" spans="1:14" x14ac:dyDescent="0.35">
      <c r="A56" s="4" t="s">
        <v>112</v>
      </c>
      <c r="B56" s="12">
        <v>475</v>
      </c>
      <c r="C56" s="12">
        <v>475</v>
      </c>
      <c r="D56" s="12">
        <v>475</v>
      </c>
      <c r="E56" s="12">
        <v>475</v>
      </c>
      <c r="F56" s="12">
        <v>475</v>
      </c>
      <c r="G56" s="12">
        <v>475</v>
      </c>
      <c r="H56" s="12">
        <v>475</v>
      </c>
      <c r="I56" s="12">
        <v>475</v>
      </c>
      <c r="J56" s="12">
        <v>475</v>
      </c>
      <c r="K56" s="12">
        <v>475</v>
      </c>
      <c r="L56" s="12">
        <v>475</v>
      </c>
      <c r="M56" s="12">
        <v>475</v>
      </c>
      <c r="N56" s="12">
        <f t="shared" si="0"/>
        <v>5700</v>
      </c>
    </row>
    <row r="57" spans="1:14" x14ac:dyDescent="0.35">
      <c r="A57" s="4" t="s">
        <v>113</v>
      </c>
      <c r="B57" s="12">
        <v>475</v>
      </c>
      <c r="C57" s="12">
        <v>475</v>
      </c>
      <c r="D57" s="12">
        <v>475</v>
      </c>
      <c r="E57" s="12">
        <v>475</v>
      </c>
      <c r="F57" s="12">
        <v>475</v>
      </c>
      <c r="G57" s="12">
        <v>475</v>
      </c>
      <c r="H57" s="12">
        <v>475</v>
      </c>
      <c r="I57" s="12">
        <v>475</v>
      </c>
      <c r="J57" s="12">
        <v>475</v>
      </c>
      <c r="K57" s="12">
        <v>475</v>
      </c>
      <c r="L57" s="12">
        <v>475</v>
      </c>
      <c r="M57" s="12">
        <v>475</v>
      </c>
      <c r="N57" s="12">
        <f t="shared" si="0"/>
        <v>5700</v>
      </c>
    </row>
    <row r="58" spans="1:14" x14ac:dyDescent="0.35">
      <c r="A58" s="4" t="s">
        <v>114</v>
      </c>
      <c r="B58" s="12">
        <v>365</v>
      </c>
      <c r="C58" s="12">
        <v>365</v>
      </c>
      <c r="D58" s="12">
        <v>365</v>
      </c>
      <c r="E58" s="12">
        <v>365</v>
      </c>
      <c r="F58" s="12">
        <v>365</v>
      </c>
      <c r="G58" s="12">
        <v>365</v>
      </c>
      <c r="H58" s="12">
        <v>365</v>
      </c>
      <c r="I58" s="12">
        <v>365</v>
      </c>
      <c r="J58" s="12">
        <v>365</v>
      </c>
      <c r="K58" s="12">
        <v>365</v>
      </c>
      <c r="L58" s="12">
        <v>365</v>
      </c>
      <c r="M58" s="12">
        <v>365</v>
      </c>
      <c r="N58" s="12">
        <f t="shared" si="0"/>
        <v>4380</v>
      </c>
    </row>
    <row r="59" spans="1:14" x14ac:dyDescent="0.35">
      <c r="A59" s="4" t="s">
        <v>115</v>
      </c>
      <c r="B59" s="12">
        <v>175</v>
      </c>
      <c r="C59" s="12">
        <v>175</v>
      </c>
      <c r="D59" s="12">
        <v>175</v>
      </c>
      <c r="E59" s="12">
        <v>175</v>
      </c>
      <c r="F59" s="12">
        <v>175</v>
      </c>
      <c r="G59" s="12">
        <v>175</v>
      </c>
      <c r="H59" s="12">
        <v>175</v>
      </c>
      <c r="I59" s="12">
        <v>175</v>
      </c>
      <c r="J59" s="12">
        <v>175</v>
      </c>
      <c r="K59" s="12">
        <v>175</v>
      </c>
      <c r="L59" s="12">
        <v>175</v>
      </c>
      <c r="M59" s="12">
        <v>175</v>
      </c>
      <c r="N59" s="12">
        <f t="shared" si="0"/>
        <v>2100</v>
      </c>
    </row>
    <row r="60" spans="1:14" x14ac:dyDescent="0.35">
      <c r="A60" s="4" t="s">
        <v>116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f t="shared" si="0"/>
        <v>0</v>
      </c>
    </row>
    <row r="61" spans="1:14" x14ac:dyDescent="0.35">
      <c r="A61" s="4" t="s">
        <v>117</v>
      </c>
      <c r="B61" s="12">
        <v>30000</v>
      </c>
      <c r="C61" s="12">
        <v>20000</v>
      </c>
      <c r="D61" s="12">
        <v>20000</v>
      </c>
      <c r="E61" s="12">
        <v>15000</v>
      </c>
      <c r="F61" s="12">
        <v>15000</v>
      </c>
      <c r="G61" s="12">
        <v>20000</v>
      </c>
      <c r="H61" s="12">
        <v>20000</v>
      </c>
      <c r="I61" s="12">
        <v>35000</v>
      </c>
      <c r="J61" s="12">
        <v>40000</v>
      </c>
      <c r="K61" s="12">
        <v>45000</v>
      </c>
      <c r="L61" s="12">
        <v>50000</v>
      </c>
      <c r="M61" s="12">
        <v>60000</v>
      </c>
      <c r="N61" s="12">
        <f t="shared" si="0"/>
        <v>370000</v>
      </c>
    </row>
    <row r="62" spans="1:14" x14ac:dyDescent="0.35">
      <c r="A62" s="4" t="s">
        <v>118</v>
      </c>
      <c r="B62" s="12">
        <v>375</v>
      </c>
      <c r="C62" s="12">
        <v>250</v>
      </c>
      <c r="D62" s="12">
        <v>250</v>
      </c>
      <c r="E62" s="12">
        <v>187.5</v>
      </c>
      <c r="F62" s="12">
        <v>187.5</v>
      </c>
      <c r="G62" s="12">
        <v>250</v>
      </c>
      <c r="H62" s="12">
        <v>250</v>
      </c>
      <c r="I62" s="12">
        <v>437.5</v>
      </c>
      <c r="J62" s="12">
        <v>500</v>
      </c>
      <c r="K62" s="12">
        <v>562.5</v>
      </c>
      <c r="L62" s="12">
        <v>625</v>
      </c>
      <c r="M62" s="12">
        <v>750</v>
      </c>
      <c r="N62" s="12">
        <f t="shared" si="0"/>
        <v>4625</v>
      </c>
    </row>
    <row r="63" spans="1:14" x14ac:dyDescent="0.35">
      <c r="A63" s="4" t="s">
        <v>119</v>
      </c>
      <c r="B63" s="12">
        <v>1500</v>
      </c>
      <c r="C63" s="12">
        <v>1000</v>
      </c>
      <c r="D63" s="12">
        <v>1000</v>
      </c>
      <c r="E63" s="12">
        <v>750</v>
      </c>
      <c r="F63" s="12">
        <v>750</v>
      </c>
      <c r="G63" s="12">
        <v>1000</v>
      </c>
      <c r="H63" s="12">
        <v>1000</v>
      </c>
      <c r="I63" s="12">
        <v>1750</v>
      </c>
      <c r="J63" s="12">
        <v>2000</v>
      </c>
      <c r="K63" s="12">
        <v>2250</v>
      </c>
      <c r="L63" s="12">
        <v>2500</v>
      </c>
      <c r="M63" s="12">
        <v>3000</v>
      </c>
      <c r="N63" s="12">
        <f t="shared" si="0"/>
        <v>18500</v>
      </c>
    </row>
    <row r="64" spans="1:14" ht="15" thickBot="1" x14ac:dyDescent="0.4">
      <c r="A64" s="21" t="s">
        <v>120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f t="shared" si="0"/>
        <v>0</v>
      </c>
    </row>
    <row r="65" spans="2:14" x14ac:dyDescent="0.35">
      <c r="B65" s="12">
        <f t="shared" ref="B65:N65" si="1">SUM(B4:B64)</f>
        <v>124282.8125</v>
      </c>
      <c r="C65" s="12">
        <f t="shared" si="1"/>
        <v>113882.8125</v>
      </c>
      <c r="D65" s="12">
        <f t="shared" si="1"/>
        <v>113882.8125</v>
      </c>
      <c r="E65" s="12">
        <f t="shared" si="1"/>
        <v>106070.3125</v>
      </c>
      <c r="F65" s="12">
        <f t="shared" si="1"/>
        <v>106170.3125</v>
      </c>
      <c r="G65" s="12">
        <f t="shared" si="1"/>
        <v>111232.8125</v>
      </c>
      <c r="H65" s="12">
        <f t="shared" si="1"/>
        <v>111332.8125</v>
      </c>
      <c r="I65" s="12">
        <f t="shared" si="1"/>
        <v>131770.3125</v>
      </c>
      <c r="J65" s="12">
        <f t="shared" si="1"/>
        <v>132882.8125</v>
      </c>
      <c r="K65" s="12">
        <f t="shared" si="1"/>
        <v>137945.3125</v>
      </c>
      <c r="L65" s="12">
        <f t="shared" si="1"/>
        <v>145507.8125</v>
      </c>
      <c r="M65" s="12">
        <f t="shared" si="1"/>
        <v>164195.3125</v>
      </c>
      <c r="N65" s="23">
        <f t="shared" si="1"/>
        <v>1499156.25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DB710-A8E9-4847-82C6-E02E0939BD1B}">
  <dimension ref="A1:N51"/>
  <sheetViews>
    <sheetView showGridLines="0" workbookViewId="0"/>
  </sheetViews>
  <sheetFormatPr defaultColWidth="8.7265625" defaultRowHeight="14.5" x14ac:dyDescent="0.35"/>
  <cols>
    <col min="1" max="1" width="45.54296875" style="4" bestFit="1" customWidth="1"/>
    <col min="2" max="9" width="8.54296875" style="4" bestFit="1" customWidth="1"/>
    <col min="10" max="10" width="10.1796875" style="4" bestFit="1" customWidth="1"/>
    <col min="11" max="11" width="8.54296875" style="4" bestFit="1" customWidth="1"/>
    <col min="12" max="12" width="9.81640625" style="4" bestFit="1" customWidth="1"/>
    <col min="13" max="13" width="9.54296875" style="4" bestFit="1" customWidth="1"/>
    <col min="14" max="14" width="9.81640625" style="4" bestFit="1" customWidth="1"/>
    <col min="15" max="16384" width="8.7265625" style="4"/>
  </cols>
  <sheetData>
    <row r="1" spans="1:14" ht="21" x14ac:dyDescent="0.5">
      <c r="A1" s="2" t="s">
        <v>121</v>
      </c>
    </row>
    <row r="2" spans="1:14" x14ac:dyDescent="0.35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7" t="s">
        <v>13</v>
      </c>
    </row>
    <row r="3" spans="1:14" x14ac:dyDescent="0.35">
      <c r="A3" s="4" t="s">
        <v>122</v>
      </c>
      <c r="B3" s="12">
        <v>12500</v>
      </c>
      <c r="C3" s="12">
        <v>12500</v>
      </c>
      <c r="D3" s="12">
        <v>12500</v>
      </c>
      <c r="E3" s="12">
        <v>12500</v>
      </c>
      <c r="F3" s="12">
        <v>12500</v>
      </c>
      <c r="G3" s="12">
        <v>12500</v>
      </c>
      <c r="H3" s="12">
        <v>12500</v>
      </c>
      <c r="I3" s="12">
        <v>12500</v>
      </c>
      <c r="J3" s="12">
        <v>12500</v>
      </c>
      <c r="K3" s="12">
        <v>12500</v>
      </c>
      <c r="L3" s="12">
        <v>12500</v>
      </c>
      <c r="M3" s="12">
        <v>12500</v>
      </c>
      <c r="N3" s="24">
        <f t="shared" ref="N3:N50" si="0">SUM(B3:M3)</f>
        <v>150000</v>
      </c>
    </row>
    <row r="4" spans="1:14" x14ac:dyDescent="0.35">
      <c r="A4" s="4" t="s">
        <v>123</v>
      </c>
      <c r="B4" s="12">
        <v>937.5</v>
      </c>
      <c r="C4" s="12">
        <v>937.5</v>
      </c>
      <c r="D4" s="12">
        <v>937.5</v>
      </c>
      <c r="E4" s="12">
        <v>937.5</v>
      </c>
      <c r="F4" s="12">
        <v>937.5</v>
      </c>
      <c r="G4" s="12">
        <v>937.5</v>
      </c>
      <c r="H4" s="12">
        <v>937.5</v>
      </c>
      <c r="I4" s="12">
        <v>937.5</v>
      </c>
      <c r="J4" s="12">
        <v>937.5</v>
      </c>
      <c r="K4" s="12">
        <v>937.5</v>
      </c>
      <c r="L4" s="12">
        <v>937.5</v>
      </c>
      <c r="M4" s="12">
        <v>937.5</v>
      </c>
      <c r="N4" s="24">
        <f t="shared" si="0"/>
        <v>11250</v>
      </c>
    </row>
    <row r="5" spans="1:14" x14ac:dyDescent="0.35">
      <c r="A5" s="4" t="s">
        <v>124</v>
      </c>
      <c r="B5" s="12">
        <v>875</v>
      </c>
      <c r="C5" s="12">
        <v>875</v>
      </c>
      <c r="D5" s="12">
        <v>875</v>
      </c>
      <c r="E5" s="12">
        <v>875</v>
      </c>
      <c r="F5" s="12">
        <v>875</v>
      </c>
      <c r="G5" s="12">
        <v>875</v>
      </c>
      <c r="H5" s="12">
        <v>875</v>
      </c>
      <c r="I5" s="12">
        <v>875</v>
      </c>
      <c r="J5" s="12">
        <v>875</v>
      </c>
      <c r="K5" s="12">
        <v>875</v>
      </c>
      <c r="L5" s="12">
        <v>875</v>
      </c>
      <c r="M5" s="12">
        <v>875</v>
      </c>
      <c r="N5" s="24">
        <f t="shared" si="0"/>
        <v>10500</v>
      </c>
    </row>
    <row r="6" spans="1:14" x14ac:dyDescent="0.35">
      <c r="A6" s="4" t="s">
        <v>125</v>
      </c>
      <c r="B6" s="12">
        <v>115</v>
      </c>
      <c r="C6" s="12">
        <v>115</v>
      </c>
      <c r="D6" s="12">
        <v>115</v>
      </c>
      <c r="E6" s="12">
        <v>115</v>
      </c>
      <c r="F6" s="12">
        <v>115</v>
      </c>
      <c r="G6" s="12">
        <v>115</v>
      </c>
      <c r="H6" s="12">
        <v>115</v>
      </c>
      <c r="I6" s="12">
        <v>115</v>
      </c>
      <c r="J6" s="12">
        <v>115</v>
      </c>
      <c r="K6" s="12">
        <v>115</v>
      </c>
      <c r="L6" s="12">
        <v>115</v>
      </c>
      <c r="M6" s="12">
        <v>115</v>
      </c>
      <c r="N6" s="24">
        <f t="shared" si="0"/>
        <v>1380</v>
      </c>
    </row>
    <row r="7" spans="1:14" x14ac:dyDescent="0.35">
      <c r="A7" s="4" t="s">
        <v>126</v>
      </c>
      <c r="B7" s="12">
        <v>75</v>
      </c>
      <c r="C7" s="12">
        <v>75</v>
      </c>
      <c r="D7" s="12">
        <v>75</v>
      </c>
      <c r="E7" s="12">
        <v>75</v>
      </c>
      <c r="F7" s="12">
        <v>75</v>
      </c>
      <c r="G7" s="12">
        <v>75</v>
      </c>
      <c r="H7" s="12">
        <v>75</v>
      </c>
      <c r="I7" s="12">
        <v>75</v>
      </c>
      <c r="J7" s="12">
        <v>75</v>
      </c>
      <c r="K7" s="12">
        <v>75</v>
      </c>
      <c r="L7" s="12">
        <v>75</v>
      </c>
      <c r="M7" s="12">
        <v>75</v>
      </c>
      <c r="N7" s="24">
        <f t="shared" si="0"/>
        <v>900</v>
      </c>
    </row>
    <row r="8" spans="1:14" x14ac:dyDescent="0.35">
      <c r="A8" s="4" t="s">
        <v>127</v>
      </c>
      <c r="B8" s="12">
        <v>135</v>
      </c>
      <c r="C8" s="12">
        <v>135</v>
      </c>
      <c r="D8" s="12">
        <v>135</v>
      </c>
      <c r="E8" s="12">
        <v>135</v>
      </c>
      <c r="F8" s="12">
        <v>135</v>
      </c>
      <c r="G8" s="12">
        <v>135</v>
      </c>
      <c r="H8" s="12">
        <v>135</v>
      </c>
      <c r="I8" s="12">
        <v>135</v>
      </c>
      <c r="J8" s="12">
        <v>135</v>
      </c>
      <c r="K8" s="12">
        <v>135</v>
      </c>
      <c r="L8" s="12">
        <v>135</v>
      </c>
      <c r="M8" s="12">
        <v>135</v>
      </c>
      <c r="N8" s="24">
        <f t="shared" si="0"/>
        <v>1620</v>
      </c>
    </row>
    <row r="9" spans="1:14" x14ac:dyDescent="0.35">
      <c r="A9" s="4" t="s">
        <v>128</v>
      </c>
      <c r="B9" s="12"/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24">
        <f t="shared" si="0"/>
        <v>0</v>
      </c>
    </row>
    <row r="10" spans="1:14" x14ac:dyDescent="0.35">
      <c r="A10" s="4" t="s">
        <v>129</v>
      </c>
      <c r="B10" s="12"/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24">
        <f t="shared" si="0"/>
        <v>0</v>
      </c>
    </row>
    <row r="11" spans="1:14" x14ac:dyDescent="0.35">
      <c r="A11" s="4" t="s">
        <v>130</v>
      </c>
      <c r="B11" s="12">
        <v>115</v>
      </c>
      <c r="C11" s="12">
        <v>115</v>
      </c>
      <c r="D11" s="12">
        <v>115</v>
      </c>
      <c r="E11" s="12">
        <v>115</v>
      </c>
      <c r="F11" s="12">
        <v>115</v>
      </c>
      <c r="G11" s="12">
        <v>115</v>
      </c>
      <c r="H11" s="12">
        <v>115</v>
      </c>
      <c r="I11" s="12">
        <v>115</v>
      </c>
      <c r="J11" s="12">
        <v>115</v>
      </c>
      <c r="K11" s="12">
        <v>115</v>
      </c>
      <c r="L11" s="12">
        <v>115</v>
      </c>
      <c r="M11" s="12">
        <v>115</v>
      </c>
      <c r="N11" s="24">
        <f t="shared" si="0"/>
        <v>1380</v>
      </c>
    </row>
    <row r="12" spans="1:14" x14ac:dyDescent="0.35">
      <c r="A12" s="4" t="s">
        <v>131</v>
      </c>
      <c r="B12" s="12">
        <v>1000</v>
      </c>
      <c r="C12" s="12">
        <v>1000</v>
      </c>
      <c r="D12" s="12">
        <v>1000</v>
      </c>
      <c r="E12" s="12">
        <v>1000</v>
      </c>
      <c r="F12" s="12">
        <v>1000</v>
      </c>
      <c r="G12" s="12">
        <v>1000</v>
      </c>
      <c r="H12" s="12">
        <v>1000</v>
      </c>
      <c r="I12" s="12">
        <v>1000</v>
      </c>
      <c r="J12" s="12">
        <v>1000</v>
      </c>
      <c r="K12" s="12">
        <v>1000</v>
      </c>
      <c r="L12" s="12">
        <v>1000</v>
      </c>
      <c r="M12" s="12">
        <v>1000</v>
      </c>
      <c r="N12" s="24">
        <f t="shared" si="0"/>
        <v>12000</v>
      </c>
    </row>
    <row r="13" spans="1:14" x14ac:dyDescent="0.35">
      <c r="A13" s="4" t="s">
        <v>132</v>
      </c>
      <c r="B13" s="12"/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24">
        <f t="shared" si="0"/>
        <v>0</v>
      </c>
    </row>
    <row r="14" spans="1:14" x14ac:dyDescent="0.35">
      <c r="A14" s="4" t="s">
        <v>133</v>
      </c>
      <c r="B14" s="12">
        <v>2000</v>
      </c>
      <c r="C14" s="12">
        <v>2000</v>
      </c>
      <c r="D14" s="12">
        <v>2000</v>
      </c>
      <c r="E14" s="12">
        <v>2000</v>
      </c>
      <c r="F14" s="12">
        <v>2000</v>
      </c>
      <c r="G14" s="12">
        <v>2000</v>
      </c>
      <c r="H14" s="12">
        <v>2000</v>
      </c>
      <c r="I14" s="12">
        <v>2000</v>
      </c>
      <c r="J14" s="12">
        <v>2000</v>
      </c>
      <c r="K14" s="12">
        <v>2000</v>
      </c>
      <c r="L14" s="12">
        <v>2000</v>
      </c>
      <c r="M14" s="12">
        <v>2000</v>
      </c>
      <c r="N14" s="24">
        <f t="shared" si="0"/>
        <v>24000</v>
      </c>
    </row>
    <row r="15" spans="1:14" x14ac:dyDescent="0.35">
      <c r="A15" s="4" t="s">
        <v>134</v>
      </c>
      <c r="B15" s="12">
        <v>750</v>
      </c>
      <c r="C15" s="12">
        <v>750</v>
      </c>
      <c r="D15" s="12">
        <v>750</v>
      </c>
      <c r="E15" s="12">
        <v>750</v>
      </c>
      <c r="F15" s="12">
        <v>750</v>
      </c>
      <c r="G15" s="12">
        <v>750</v>
      </c>
      <c r="H15" s="12">
        <v>750</v>
      </c>
      <c r="I15" s="12">
        <v>750</v>
      </c>
      <c r="J15" s="12">
        <v>750</v>
      </c>
      <c r="K15" s="12">
        <v>750</v>
      </c>
      <c r="L15" s="12">
        <v>750</v>
      </c>
      <c r="M15" s="12">
        <v>750</v>
      </c>
      <c r="N15" s="24">
        <f t="shared" si="0"/>
        <v>9000</v>
      </c>
    </row>
    <row r="16" spans="1:14" x14ac:dyDescent="0.35">
      <c r="A16" s="4" t="s">
        <v>135</v>
      </c>
      <c r="B16" s="12"/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24">
        <f t="shared" si="0"/>
        <v>0</v>
      </c>
    </row>
    <row r="17" spans="1:14" ht="15" thickBot="1" x14ac:dyDescent="0.4">
      <c r="A17" s="21" t="s">
        <v>136</v>
      </c>
      <c r="B17" s="22"/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5">
        <f t="shared" si="0"/>
        <v>0</v>
      </c>
    </row>
    <row r="18" spans="1:14" x14ac:dyDescent="0.35">
      <c r="A18" s="4" t="s">
        <v>137</v>
      </c>
      <c r="B18" s="12">
        <v>7083.333333333333</v>
      </c>
      <c r="C18" s="12">
        <v>7083.333333333333</v>
      </c>
      <c r="D18" s="12">
        <v>7083.333333333333</v>
      </c>
      <c r="E18" s="12">
        <v>7083.333333333333</v>
      </c>
      <c r="F18" s="12">
        <v>7083.333333333333</v>
      </c>
      <c r="G18" s="12">
        <v>7083.333333333333</v>
      </c>
      <c r="H18" s="12">
        <v>7083.333333333333</v>
      </c>
      <c r="I18" s="12">
        <v>7083.333333333333</v>
      </c>
      <c r="J18" s="12">
        <v>7083.333333333333</v>
      </c>
      <c r="K18" s="12">
        <v>7083.333333333333</v>
      </c>
      <c r="L18" s="12">
        <v>7083.333333333333</v>
      </c>
      <c r="M18" s="12">
        <v>7083.333333333333</v>
      </c>
      <c r="N18" s="24">
        <f t="shared" si="0"/>
        <v>85000</v>
      </c>
    </row>
    <row r="19" spans="1:14" x14ac:dyDescent="0.35">
      <c r="A19" s="4" t="s">
        <v>138</v>
      </c>
      <c r="B19" s="12">
        <v>531.25</v>
      </c>
      <c r="C19" s="12">
        <v>531.25</v>
      </c>
      <c r="D19" s="12">
        <v>531.25</v>
      </c>
      <c r="E19" s="12">
        <v>531.25</v>
      </c>
      <c r="F19" s="12">
        <v>531.25</v>
      </c>
      <c r="G19" s="12">
        <v>531.25</v>
      </c>
      <c r="H19" s="12">
        <v>531.25</v>
      </c>
      <c r="I19" s="12">
        <v>531.25</v>
      </c>
      <c r="J19" s="12">
        <v>531.25</v>
      </c>
      <c r="K19" s="12">
        <v>531.25</v>
      </c>
      <c r="L19" s="12">
        <v>531.25</v>
      </c>
      <c r="M19" s="12">
        <v>531.25</v>
      </c>
      <c r="N19" s="24">
        <f t="shared" si="0"/>
        <v>6375</v>
      </c>
    </row>
    <row r="20" spans="1:14" x14ac:dyDescent="0.35">
      <c r="A20" s="4" t="s">
        <v>139</v>
      </c>
      <c r="B20" s="12">
        <v>875</v>
      </c>
      <c r="C20" s="12">
        <v>875</v>
      </c>
      <c r="D20" s="12">
        <v>875</v>
      </c>
      <c r="E20" s="12">
        <v>875</v>
      </c>
      <c r="F20" s="12">
        <v>875</v>
      </c>
      <c r="G20" s="12">
        <v>875</v>
      </c>
      <c r="H20" s="12">
        <v>875</v>
      </c>
      <c r="I20" s="12">
        <v>875</v>
      </c>
      <c r="J20" s="12">
        <v>875</v>
      </c>
      <c r="K20" s="12">
        <v>875</v>
      </c>
      <c r="L20" s="12">
        <v>875</v>
      </c>
      <c r="M20" s="12">
        <v>875</v>
      </c>
      <c r="N20" s="24">
        <f t="shared" si="0"/>
        <v>10500</v>
      </c>
    </row>
    <row r="21" spans="1:14" x14ac:dyDescent="0.35">
      <c r="A21" s="4" t="s">
        <v>140</v>
      </c>
      <c r="B21" s="12">
        <v>115</v>
      </c>
      <c r="C21" s="12">
        <v>115</v>
      </c>
      <c r="D21" s="12">
        <v>115</v>
      </c>
      <c r="E21" s="12">
        <v>115</v>
      </c>
      <c r="F21" s="12">
        <v>115</v>
      </c>
      <c r="G21" s="12">
        <v>115</v>
      </c>
      <c r="H21" s="12">
        <v>115</v>
      </c>
      <c r="I21" s="12">
        <v>115</v>
      </c>
      <c r="J21" s="12">
        <v>115</v>
      </c>
      <c r="K21" s="12">
        <v>115</v>
      </c>
      <c r="L21" s="12">
        <v>115</v>
      </c>
      <c r="M21" s="12">
        <v>115</v>
      </c>
      <c r="N21" s="24">
        <f t="shared" si="0"/>
        <v>1380</v>
      </c>
    </row>
    <row r="22" spans="1:14" x14ac:dyDescent="0.35">
      <c r="A22" s="4" t="s">
        <v>141</v>
      </c>
      <c r="B22" s="12">
        <v>75</v>
      </c>
      <c r="C22" s="12">
        <v>75</v>
      </c>
      <c r="D22" s="12">
        <v>75</v>
      </c>
      <c r="E22" s="12">
        <v>75</v>
      </c>
      <c r="F22" s="12">
        <v>75</v>
      </c>
      <c r="G22" s="12">
        <v>75</v>
      </c>
      <c r="H22" s="12">
        <v>75</v>
      </c>
      <c r="I22" s="12">
        <v>75</v>
      </c>
      <c r="J22" s="12">
        <v>75</v>
      </c>
      <c r="K22" s="12">
        <v>75</v>
      </c>
      <c r="L22" s="12">
        <v>75</v>
      </c>
      <c r="M22" s="12">
        <v>75</v>
      </c>
      <c r="N22" s="24">
        <f t="shared" si="0"/>
        <v>900</v>
      </c>
    </row>
    <row r="23" spans="1:14" x14ac:dyDescent="0.35">
      <c r="A23" s="4" t="s">
        <v>142</v>
      </c>
      <c r="B23" s="12">
        <v>135</v>
      </c>
      <c r="C23" s="12">
        <v>135</v>
      </c>
      <c r="D23" s="12">
        <v>135</v>
      </c>
      <c r="E23" s="12">
        <v>135</v>
      </c>
      <c r="F23" s="12">
        <v>135</v>
      </c>
      <c r="G23" s="12">
        <v>135</v>
      </c>
      <c r="H23" s="12">
        <v>135</v>
      </c>
      <c r="I23" s="12">
        <v>135</v>
      </c>
      <c r="J23" s="12">
        <v>135</v>
      </c>
      <c r="K23" s="12">
        <v>135</v>
      </c>
      <c r="L23" s="12">
        <v>135</v>
      </c>
      <c r="M23" s="12">
        <v>135</v>
      </c>
      <c r="N23" s="24">
        <f t="shared" si="0"/>
        <v>1620</v>
      </c>
    </row>
    <row r="24" spans="1:14" x14ac:dyDescent="0.35">
      <c r="A24" s="4" t="s">
        <v>143</v>
      </c>
      <c r="B24" s="12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24">
        <f t="shared" si="0"/>
        <v>0</v>
      </c>
    </row>
    <row r="25" spans="1:14" x14ac:dyDescent="0.35">
      <c r="A25" s="4" t="s">
        <v>144</v>
      </c>
      <c r="B25" s="12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24">
        <f t="shared" si="0"/>
        <v>0</v>
      </c>
    </row>
    <row r="26" spans="1:14" x14ac:dyDescent="0.35">
      <c r="A26" s="4" t="s">
        <v>145</v>
      </c>
      <c r="B26" s="12">
        <v>115</v>
      </c>
      <c r="C26" s="12">
        <v>115</v>
      </c>
      <c r="D26" s="12">
        <v>115</v>
      </c>
      <c r="E26" s="12">
        <v>115</v>
      </c>
      <c r="F26" s="12">
        <v>115</v>
      </c>
      <c r="G26" s="12">
        <v>115</v>
      </c>
      <c r="H26" s="12">
        <v>115</v>
      </c>
      <c r="I26" s="12">
        <v>115</v>
      </c>
      <c r="J26" s="12">
        <v>115</v>
      </c>
      <c r="K26" s="12">
        <v>115</v>
      </c>
      <c r="L26" s="12">
        <v>115</v>
      </c>
      <c r="M26" s="12">
        <v>115</v>
      </c>
      <c r="N26" s="24">
        <f t="shared" si="0"/>
        <v>1380</v>
      </c>
    </row>
    <row r="27" spans="1:14" x14ac:dyDescent="0.35">
      <c r="A27" s="4" t="s">
        <v>146</v>
      </c>
      <c r="B27" s="12">
        <v>500</v>
      </c>
      <c r="C27" s="12">
        <v>500</v>
      </c>
      <c r="D27" s="12">
        <v>500</v>
      </c>
      <c r="E27" s="12">
        <v>500</v>
      </c>
      <c r="F27" s="12">
        <v>500</v>
      </c>
      <c r="G27" s="12">
        <v>500</v>
      </c>
      <c r="H27" s="12">
        <v>500</v>
      </c>
      <c r="I27" s="12">
        <v>500</v>
      </c>
      <c r="J27" s="12">
        <v>500</v>
      </c>
      <c r="K27" s="12">
        <v>500</v>
      </c>
      <c r="L27" s="12">
        <v>500</v>
      </c>
      <c r="M27" s="12">
        <v>500</v>
      </c>
      <c r="N27" s="24">
        <f t="shared" si="0"/>
        <v>6000</v>
      </c>
    </row>
    <row r="28" spans="1:14" x14ac:dyDescent="0.35">
      <c r="A28" s="4" t="s">
        <v>147</v>
      </c>
      <c r="B28" s="12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24">
        <f t="shared" si="0"/>
        <v>0</v>
      </c>
    </row>
    <row r="29" spans="1:14" x14ac:dyDescent="0.35">
      <c r="A29" s="4" t="s">
        <v>148</v>
      </c>
      <c r="B29" s="12"/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24">
        <f t="shared" si="0"/>
        <v>0</v>
      </c>
    </row>
    <row r="30" spans="1:14" x14ac:dyDescent="0.35">
      <c r="A30" s="4" t="s">
        <v>149</v>
      </c>
      <c r="B30" s="12"/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24">
        <f t="shared" si="0"/>
        <v>0</v>
      </c>
    </row>
    <row r="31" spans="1:14" x14ac:dyDescent="0.35">
      <c r="A31" s="4" t="s">
        <v>150</v>
      </c>
      <c r="B31" s="26"/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4">
        <f t="shared" si="0"/>
        <v>0</v>
      </c>
    </row>
    <row r="32" spans="1:14" ht="15" thickBot="1" x14ac:dyDescent="0.4">
      <c r="A32" s="21" t="s">
        <v>151</v>
      </c>
      <c r="B32" s="22"/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5">
        <f t="shared" si="0"/>
        <v>0</v>
      </c>
    </row>
    <row r="33" spans="1:14" ht="15" thickBot="1" x14ac:dyDescent="0.4">
      <c r="A33" s="27" t="s">
        <v>152</v>
      </c>
      <c r="B33" s="28"/>
      <c r="C33" s="28">
        <v>0</v>
      </c>
      <c r="D33" s="28">
        <v>0</v>
      </c>
      <c r="E33" s="28">
        <v>0</v>
      </c>
      <c r="F33" s="28">
        <v>1750</v>
      </c>
      <c r="G33" s="28">
        <v>2500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9">
        <f t="shared" si="0"/>
        <v>4250</v>
      </c>
    </row>
    <row r="34" spans="1:14" x14ac:dyDescent="0.35">
      <c r="A34" s="4" t="s">
        <v>153</v>
      </c>
      <c r="B34" s="12">
        <f t="shared" ref="B34:M34" si="1">160200/12</f>
        <v>13350</v>
      </c>
      <c r="C34" s="12">
        <f t="shared" si="1"/>
        <v>13350</v>
      </c>
      <c r="D34" s="12">
        <f t="shared" si="1"/>
        <v>13350</v>
      </c>
      <c r="E34" s="12">
        <f t="shared" si="1"/>
        <v>13350</v>
      </c>
      <c r="F34" s="12">
        <f t="shared" si="1"/>
        <v>13350</v>
      </c>
      <c r="G34" s="12">
        <f t="shared" si="1"/>
        <v>13350</v>
      </c>
      <c r="H34" s="12">
        <f t="shared" si="1"/>
        <v>13350</v>
      </c>
      <c r="I34" s="12">
        <f t="shared" si="1"/>
        <v>13350</v>
      </c>
      <c r="J34" s="12">
        <f t="shared" si="1"/>
        <v>13350</v>
      </c>
      <c r="K34" s="12">
        <f t="shared" si="1"/>
        <v>13350</v>
      </c>
      <c r="L34" s="12">
        <f t="shared" si="1"/>
        <v>13350</v>
      </c>
      <c r="M34" s="12">
        <f t="shared" si="1"/>
        <v>13350</v>
      </c>
      <c r="N34" s="24">
        <f t="shared" si="0"/>
        <v>160200</v>
      </c>
    </row>
    <row r="35" spans="1:14" x14ac:dyDescent="0.35">
      <c r="A35" s="4" t="s">
        <v>154</v>
      </c>
      <c r="B35" s="12">
        <v>1093.75</v>
      </c>
      <c r="C35" s="12">
        <v>1093.75</v>
      </c>
      <c r="D35" s="12">
        <v>1093.75</v>
      </c>
      <c r="E35" s="12">
        <v>1093.75</v>
      </c>
      <c r="F35" s="12">
        <v>1093.75</v>
      </c>
      <c r="G35" s="12">
        <v>1093.75</v>
      </c>
      <c r="H35" s="12">
        <v>1093.75</v>
      </c>
      <c r="I35" s="12">
        <v>1093.75</v>
      </c>
      <c r="J35" s="12">
        <v>1093.75</v>
      </c>
      <c r="K35" s="12">
        <v>1093.75</v>
      </c>
      <c r="L35" s="12">
        <v>1093.75</v>
      </c>
      <c r="M35" s="12">
        <v>1093.75</v>
      </c>
      <c r="N35" s="24">
        <f t="shared" si="0"/>
        <v>13125</v>
      </c>
    </row>
    <row r="36" spans="1:14" x14ac:dyDescent="0.35">
      <c r="A36" s="4" t="s">
        <v>155</v>
      </c>
      <c r="B36" s="12">
        <v>875</v>
      </c>
      <c r="C36" s="12">
        <v>875</v>
      </c>
      <c r="D36" s="12">
        <v>875</v>
      </c>
      <c r="E36" s="12">
        <v>875</v>
      </c>
      <c r="F36" s="12">
        <v>875</v>
      </c>
      <c r="G36" s="12">
        <v>875</v>
      </c>
      <c r="H36" s="12">
        <v>875</v>
      </c>
      <c r="I36" s="12">
        <v>875</v>
      </c>
      <c r="J36" s="12">
        <v>875</v>
      </c>
      <c r="K36" s="12">
        <v>875</v>
      </c>
      <c r="L36" s="12">
        <v>875</v>
      </c>
      <c r="M36" s="12">
        <v>875</v>
      </c>
      <c r="N36" s="24">
        <f t="shared" si="0"/>
        <v>10500</v>
      </c>
    </row>
    <row r="37" spans="1:14" x14ac:dyDescent="0.35">
      <c r="A37" s="4" t="s">
        <v>156</v>
      </c>
      <c r="B37" s="12">
        <v>115</v>
      </c>
      <c r="C37" s="12">
        <v>115</v>
      </c>
      <c r="D37" s="12">
        <v>115</v>
      </c>
      <c r="E37" s="12">
        <v>115</v>
      </c>
      <c r="F37" s="12">
        <v>115</v>
      </c>
      <c r="G37" s="12">
        <v>115</v>
      </c>
      <c r="H37" s="12">
        <v>115</v>
      </c>
      <c r="I37" s="12">
        <v>115</v>
      </c>
      <c r="J37" s="12">
        <v>115</v>
      </c>
      <c r="K37" s="12">
        <v>115</v>
      </c>
      <c r="L37" s="12">
        <v>115</v>
      </c>
      <c r="M37" s="12">
        <v>115</v>
      </c>
      <c r="N37" s="24">
        <f t="shared" si="0"/>
        <v>1380</v>
      </c>
    </row>
    <row r="38" spans="1:14" x14ac:dyDescent="0.35">
      <c r="A38" s="4" t="s">
        <v>157</v>
      </c>
      <c r="B38" s="12">
        <v>75</v>
      </c>
      <c r="C38" s="12">
        <v>75</v>
      </c>
      <c r="D38" s="12">
        <v>75</v>
      </c>
      <c r="E38" s="12">
        <v>75</v>
      </c>
      <c r="F38" s="12">
        <v>75</v>
      </c>
      <c r="G38" s="12">
        <v>75</v>
      </c>
      <c r="H38" s="12">
        <v>75</v>
      </c>
      <c r="I38" s="12">
        <v>75</v>
      </c>
      <c r="J38" s="12">
        <v>75</v>
      </c>
      <c r="K38" s="12">
        <v>75</v>
      </c>
      <c r="L38" s="12">
        <v>75</v>
      </c>
      <c r="M38" s="12">
        <v>75</v>
      </c>
      <c r="N38" s="24">
        <f t="shared" si="0"/>
        <v>900</v>
      </c>
    </row>
    <row r="39" spans="1:14" x14ac:dyDescent="0.35">
      <c r="A39" s="4" t="s">
        <v>158</v>
      </c>
      <c r="B39" s="12">
        <v>265</v>
      </c>
      <c r="C39" s="12">
        <v>265</v>
      </c>
      <c r="D39" s="12">
        <v>265</v>
      </c>
      <c r="E39" s="12">
        <v>265</v>
      </c>
      <c r="F39" s="12">
        <v>265</v>
      </c>
      <c r="G39" s="12">
        <v>265</v>
      </c>
      <c r="H39" s="12">
        <v>265</v>
      </c>
      <c r="I39" s="12">
        <v>265</v>
      </c>
      <c r="J39" s="12">
        <v>265</v>
      </c>
      <c r="K39" s="12">
        <v>265</v>
      </c>
      <c r="L39" s="12">
        <v>265</v>
      </c>
      <c r="M39" s="12">
        <v>265</v>
      </c>
      <c r="N39" s="24">
        <f t="shared" si="0"/>
        <v>3180</v>
      </c>
    </row>
    <row r="40" spans="1:14" x14ac:dyDescent="0.35">
      <c r="A40" s="4" t="s">
        <v>159</v>
      </c>
      <c r="B40" s="12"/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24">
        <f t="shared" si="0"/>
        <v>0</v>
      </c>
    </row>
    <row r="41" spans="1:14" x14ac:dyDescent="0.35">
      <c r="A41" s="4" t="s">
        <v>160</v>
      </c>
      <c r="B41" s="12"/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24">
        <f t="shared" si="0"/>
        <v>0</v>
      </c>
    </row>
    <row r="42" spans="1:14" x14ac:dyDescent="0.35">
      <c r="A42" s="4" t="s">
        <v>161</v>
      </c>
      <c r="B42" s="12">
        <v>115</v>
      </c>
      <c r="C42" s="12">
        <v>115</v>
      </c>
      <c r="D42" s="12">
        <v>115</v>
      </c>
      <c r="E42" s="12">
        <v>115</v>
      </c>
      <c r="F42" s="12">
        <v>115</v>
      </c>
      <c r="G42" s="12">
        <v>115</v>
      </c>
      <c r="H42" s="12">
        <v>115</v>
      </c>
      <c r="I42" s="12">
        <v>115</v>
      </c>
      <c r="J42" s="12">
        <v>115</v>
      </c>
      <c r="K42" s="12">
        <v>115</v>
      </c>
      <c r="L42" s="12">
        <v>115</v>
      </c>
      <c r="M42" s="12">
        <v>115</v>
      </c>
      <c r="N42" s="24">
        <f t="shared" si="0"/>
        <v>1380</v>
      </c>
    </row>
    <row r="43" spans="1:14" x14ac:dyDescent="0.35">
      <c r="A43" s="4" t="s">
        <v>162</v>
      </c>
      <c r="B43" s="12"/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24">
        <f t="shared" si="0"/>
        <v>0</v>
      </c>
    </row>
    <row r="44" spans="1:14" x14ac:dyDescent="0.35">
      <c r="A44" s="4" t="s">
        <v>163</v>
      </c>
      <c r="B44" s="12">
        <v>4666.666666666667</v>
      </c>
      <c r="C44" s="12">
        <v>4666.666666666667</v>
      </c>
      <c r="D44" s="12">
        <v>4666.666666666667</v>
      </c>
      <c r="E44" s="12">
        <v>4666.666666666667</v>
      </c>
      <c r="F44" s="12">
        <v>4666.666666666667</v>
      </c>
      <c r="G44" s="12">
        <v>4666.666666666667</v>
      </c>
      <c r="H44" s="12">
        <v>4666.666666666667</v>
      </c>
      <c r="I44" s="12">
        <v>4666.666666666667</v>
      </c>
      <c r="J44" s="12">
        <v>4666.666666666667</v>
      </c>
      <c r="K44" s="12">
        <v>4666.666666666667</v>
      </c>
      <c r="L44" s="12">
        <v>4666.666666666667</v>
      </c>
      <c r="M44" s="12">
        <v>4666.666666666667</v>
      </c>
      <c r="N44" s="24">
        <f t="shared" si="0"/>
        <v>55999.999999999993</v>
      </c>
    </row>
    <row r="45" spans="1:14" x14ac:dyDescent="0.35">
      <c r="A45" s="4" t="s">
        <v>164</v>
      </c>
      <c r="B45" s="12"/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24">
        <f t="shared" si="0"/>
        <v>0</v>
      </c>
    </row>
    <row r="46" spans="1:14" x14ac:dyDescent="0.35">
      <c r="A46" s="4" t="s">
        <v>165</v>
      </c>
      <c r="B46" s="12"/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24">
        <f t="shared" si="0"/>
        <v>0</v>
      </c>
    </row>
    <row r="47" spans="1:14" x14ac:dyDescent="0.35">
      <c r="A47" s="4" t="s">
        <v>166</v>
      </c>
      <c r="B47" s="12"/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24">
        <f t="shared" si="0"/>
        <v>0</v>
      </c>
    </row>
    <row r="48" spans="1:14" x14ac:dyDescent="0.35">
      <c r="A48" s="4" t="s">
        <v>167</v>
      </c>
      <c r="B48" s="12">
        <v>875</v>
      </c>
      <c r="C48" s="12">
        <v>875</v>
      </c>
      <c r="D48" s="12">
        <v>875</v>
      </c>
      <c r="E48" s="12">
        <v>875</v>
      </c>
      <c r="F48" s="12">
        <v>875</v>
      </c>
      <c r="G48" s="12">
        <v>875</v>
      </c>
      <c r="H48" s="12">
        <v>875</v>
      </c>
      <c r="I48" s="12">
        <v>875</v>
      </c>
      <c r="J48" s="12">
        <v>875</v>
      </c>
      <c r="K48" s="12">
        <v>875</v>
      </c>
      <c r="L48" s="12">
        <v>875</v>
      </c>
      <c r="M48" s="12">
        <v>875</v>
      </c>
      <c r="N48" s="24">
        <f t="shared" si="0"/>
        <v>10500</v>
      </c>
    </row>
    <row r="49" spans="1:14" x14ac:dyDescent="0.35">
      <c r="A49" s="4" t="s">
        <v>168</v>
      </c>
      <c r="B49" s="12">
        <v>165</v>
      </c>
      <c r="C49" s="12">
        <v>165</v>
      </c>
      <c r="D49" s="12">
        <v>165</v>
      </c>
      <c r="E49" s="12">
        <v>165</v>
      </c>
      <c r="F49" s="12">
        <v>165</v>
      </c>
      <c r="G49" s="12">
        <v>165</v>
      </c>
      <c r="H49" s="12">
        <v>165</v>
      </c>
      <c r="I49" s="12">
        <v>165</v>
      </c>
      <c r="J49" s="12">
        <v>165</v>
      </c>
      <c r="K49" s="12">
        <v>165</v>
      </c>
      <c r="L49" s="12">
        <v>165</v>
      </c>
      <c r="M49" s="12">
        <v>165</v>
      </c>
      <c r="N49" s="24">
        <f t="shared" si="0"/>
        <v>1980</v>
      </c>
    </row>
    <row r="50" spans="1:14" ht="15" thickBot="1" x14ac:dyDescent="0.4">
      <c r="A50" s="21" t="s">
        <v>169</v>
      </c>
      <c r="B50" s="22"/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5">
        <f t="shared" si="0"/>
        <v>0</v>
      </c>
    </row>
    <row r="51" spans="1:14" x14ac:dyDescent="0.35">
      <c r="B51" s="30">
        <f t="shared" ref="B51:N51" si="2">SUM(B3:B50)</f>
        <v>49527.499999999993</v>
      </c>
      <c r="C51" s="30">
        <f t="shared" si="2"/>
        <v>49527.499999999993</v>
      </c>
      <c r="D51" s="30">
        <f t="shared" si="2"/>
        <v>49527.499999999993</v>
      </c>
      <c r="E51" s="30">
        <f t="shared" si="2"/>
        <v>49527.499999999993</v>
      </c>
      <c r="F51" s="30">
        <f t="shared" si="2"/>
        <v>51277.499999999993</v>
      </c>
      <c r="G51" s="30">
        <f t="shared" si="2"/>
        <v>52027.499999999993</v>
      </c>
      <c r="H51" s="30">
        <f t="shared" si="2"/>
        <v>49527.499999999993</v>
      </c>
      <c r="I51" s="30">
        <f t="shared" si="2"/>
        <v>49527.499999999993</v>
      </c>
      <c r="J51" s="30">
        <f t="shared" si="2"/>
        <v>49527.499999999993</v>
      </c>
      <c r="K51" s="30">
        <f t="shared" si="2"/>
        <v>49527.499999999993</v>
      </c>
      <c r="L51" s="30">
        <f t="shared" si="2"/>
        <v>49527.499999999993</v>
      </c>
      <c r="M51" s="30">
        <f t="shared" si="2"/>
        <v>49527.499999999993</v>
      </c>
      <c r="N51" s="31">
        <f t="shared" si="2"/>
        <v>598580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ED60F-4DE7-45BC-A02C-A0362476E744}">
  <dimension ref="A1:N9"/>
  <sheetViews>
    <sheetView showGridLines="0" workbookViewId="0"/>
  </sheetViews>
  <sheetFormatPr defaultColWidth="8.7265625" defaultRowHeight="14.5" x14ac:dyDescent="0.35"/>
  <cols>
    <col min="1" max="1" width="28.81640625" style="4" bestFit="1" customWidth="1"/>
    <col min="2" max="2" width="10.1796875" style="4" bestFit="1" customWidth="1"/>
    <col min="3" max="13" width="9" style="4" bestFit="1" customWidth="1"/>
    <col min="14" max="14" width="9.1796875" style="4" bestFit="1" customWidth="1"/>
    <col min="15" max="16384" width="8.7265625" style="4"/>
  </cols>
  <sheetData>
    <row r="1" spans="1:14" ht="21" x14ac:dyDescent="0.5">
      <c r="A1" s="2" t="s">
        <v>170</v>
      </c>
    </row>
    <row r="3" spans="1:14" x14ac:dyDescent="0.35"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</row>
    <row r="4" spans="1:14" x14ac:dyDescent="0.35">
      <c r="A4" s="4" t="s">
        <v>171</v>
      </c>
      <c r="B4" s="12">
        <v>2500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f>SUM(B4:M4)</f>
        <v>2500</v>
      </c>
    </row>
    <row r="5" spans="1:14" x14ac:dyDescent="0.35">
      <c r="A5" s="4" t="s">
        <v>172</v>
      </c>
      <c r="B5" s="12">
        <v>0</v>
      </c>
      <c r="C5" s="12">
        <v>0</v>
      </c>
      <c r="D5" s="12">
        <v>0</v>
      </c>
      <c r="E5" s="12">
        <v>0</v>
      </c>
      <c r="F5" s="12">
        <v>1500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f>SUM(B5:M5)</f>
        <v>1500</v>
      </c>
    </row>
    <row r="6" spans="1:14" x14ac:dyDescent="0.35">
      <c r="A6" s="4" t="s">
        <v>173</v>
      </c>
      <c r="B6" s="12">
        <v>0</v>
      </c>
      <c r="C6" s="12">
        <v>1500</v>
      </c>
      <c r="D6" s="12">
        <v>0</v>
      </c>
      <c r="E6" s="12">
        <v>0</v>
      </c>
      <c r="F6" s="12">
        <v>0</v>
      </c>
      <c r="G6" s="12">
        <v>1500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3500</v>
      </c>
      <c r="N6" s="12">
        <f>SUM(B6:M6)</f>
        <v>6500</v>
      </c>
    </row>
    <row r="7" spans="1:14" x14ac:dyDescent="0.35">
      <c r="A7" s="4" t="s">
        <v>174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850</v>
      </c>
      <c r="I7" s="12">
        <v>0</v>
      </c>
      <c r="J7" s="12">
        <v>0</v>
      </c>
      <c r="K7" s="12">
        <v>0</v>
      </c>
      <c r="L7" s="12">
        <v>0</v>
      </c>
      <c r="M7" s="12">
        <v>3500</v>
      </c>
      <c r="N7" s="12">
        <f>SUM(B7:M7)</f>
        <v>4350</v>
      </c>
    </row>
    <row r="8" spans="1:14" ht="15" thickBot="1" x14ac:dyDescent="0.4">
      <c r="A8" s="21" t="s">
        <v>175</v>
      </c>
      <c r="B8" s="22">
        <v>0</v>
      </c>
      <c r="C8" s="22">
        <v>0</v>
      </c>
      <c r="D8" s="22">
        <v>850</v>
      </c>
      <c r="E8" s="22">
        <v>0</v>
      </c>
      <c r="F8" s="22">
        <v>0</v>
      </c>
      <c r="G8" s="22">
        <v>0</v>
      </c>
      <c r="H8" s="22">
        <v>0</v>
      </c>
      <c r="I8" s="22">
        <v>1200</v>
      </c>
      <c r="J8" s="22">
        <v>0</v>
      </c>
      <c r="K8" s="22">
        <v>0</v>
      </c>
      <c r="L8" s="22">
        <v>0</v>
      </c>
      <c r="M8" s="22">
        <v>0</v>
      </c>
      <c r="N8" s="22">
        <f>SUM(B8:M8)</f>
        <v>2050</v>
      </c>
    </row>
    <row r="9" spans="1:14" x14ac:dyDescent="0.35">
      <c r="B9" s="30">
        <f t="shared" ref="B9:N9" si="0">SUM(B4:B8)</f>
        <v>2500</v>
      </c>
      <c r="C9" s="30">
        <f t="shared" si="0"/>
        <v>1500</v>
      </c>
      <c r="D9" s="30">
        <f t="shared" si="0"/>
        <v>850</v>
      </c>
      <c r="E9" s="30">
        <f t="shared" si="0"/>
        <v>0</v>
      </c>
      <c r="F9" s="30">
        <f t="shared" si="0"/>
        <v>1500</v>
      </c>
      <c r="G9" s="30">
        <f t="shared" si="0"/>
        <v>1500</v>
      </c>
      <c r="H9" s="30">
        <f t="shared" si="0"/>
        <v>850</v>
      </c>
      <c r="I9" s="30">
        <f t="shared" si="0"/>
        <v>1200</v>
      </c>
      <c r="J9" s="30">
        <f t="shared" si="0"/>
        <v>0</v>
      </c>
      <c r="K9" s="30">
        <f t="shared" si="0"/>
        <v>0</v>
      </c>
      <c r="L9" s="30">
        <f t="shared" si="0"/>
        <v>0</v>
      </c>
      <c r="M9" s="30">
        <f t="shared" si="0"/>
        <v>7000</v>
      </c>
      <c r="N9" s="32">
        <f t="shared" si="0"/>
        <v>16900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DE106-506E-48D1-A5C6-27E8A5C6F25B}">
  <dimension ref="A1:N10"/>
  <sheetViews>
    <sheetView showGridLines="0" workbookViewId="0">
      <selection activeCell="G4" sqref="G4"/>
    </sheetView>
  </sheetViews>
  <sheetFormatPr defaultColWidth="8.7265625" defaultRowHeight="14.5" x14ac:dyDescent="0.35"/>
  <cols>
    <col min="1" max="1" width="32.81640625" style="4" bestFit="1" customWidth="1"/>
    <col min="2" max="2" width="9.54296875" style="12" bestFit="1" customWidth="1"/>
    <col min="3" max="9" width="9.54296875" style="4" bestFit="1" customWidth="1"/>
    <col min="10" max="10" width="10.1796875" style="4" bestFit="1" customWidth="1"/>
    <col min="11" max="11" width="10" style="4" bestFit="1" customWidth="1"/>
    <col min="12" max="12" width="9.81640625" style="4" bestFit="1" customWidth="1"/>
    <col min="13" max="13" width="9.54296875" style="4" bestFit="1" customWidth="1"/>
    <col min="14" max="14" width="11" style="4" bestFit="1" customWidth="1"/>
    <col min="15" max="16384" width="8.7265625" style="4"/>
  </cols>
  <sheetData>
    <row r="1" spans="1:14" ht="21" x14ac:dyDescent="0.5">
      <c r="A1" s="2" t="s">
        <v>176</v>
      </c>
    </row>
    <row r="2" spans="1:14" x14ac:dyDescent="0.35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7" t="s">
        <v>13</v>
      </c>
    </row>
    <row r="3" spans="1:14" x14ac:dyDescent="0.35">
      <c r="A3" s="4" t="s">
        <v>177</v>
      </c>
      <c r="B3" s="12">
        <f>'Budget Step 1- Revenue'!D29</f>
        <v>183993.7541697417</v>
      </c>
      <c r="C3" s="12">
        <f>'Budget Step 1- Revenue'!E29</f>
        <v>203011.99358974356</v>
      </c>
      <c r="D3" s="12">
        <f>'Budget Step 1- Revenue'!F29</f>
        <v>138852.47500000001</v>
      </c>
      <c r="E3" s="12">
        <f>'Budget Step 1- Revenue'!G29</f>
        <v>139663.44500000001</v>
      </c>
      <c r="F3" s="12">
        <f>'Budget Step 1- Revenue'!H29</f>
        <v>117553.27923809525</v>
      </c>
      <c r="G3" s="12">
        <f>'Budget Step 1- Revenue'!I29</f>
        <v>269768.46083700442</v>
      </c>
      <c r="H3" s="12">
        <f>'Budget Step 1- Revenue'!J29</f>
        <v>173626.91377483445</v>
      </c>
      <c r="I3" s="12">
        <f>'Budget Step 1- Revenue'!K29</f>
        <v>198573.96864253393</v>
      </c>
      <c r="J3" s="12">
        <f>'Budget Step 1- Revenue'!L29</f>
        <v>198218.50761384337</v>
      </c>
      <c r="K3" s="12">
        <f>'Budget Step 1- Revenue'!M29</f>
        <v>203573.43</v>
      </c>
      <c r="L3" s="12">
        <f>'Budget Step 1- Revenue'!N29</f>
        <v>185864.44865895953</v>
      </c>
      <c r="M3" s="12">
        <f>'Budget Step 1- Revenue'!O29</f>
        <v>173828.98357771261</v>
      </c>
      <c r="N3" s="12">
        <f>'Budget Step 1- Revenue'!P29</f>
        <v>2186529.6601024689</v>
      </c>
    </row>
    <row r="4" spans="1:14" x14ac:dyDescent="0.35">
      <c r="A4" s="4" t="s">
        <v>178</v>
      </c>
      <c r="B4" s="12">
        <f>'BudgetStep 2- Op Expense'!B65</f>
        <v>124282.8125</v>
      </c>
      <c r="C4" s="12">
        <f>'BudgetStep 2- Op Expense'!C65</f>
        <v>113882.8125</v>
      </c>
      <c r="D4" s="12">
        <f>'BudgetStep 2- Op Expense'!D65</f>
        <v>113882.8125</v>
      </c>
      <c r="E4" s="12">
        <f>'BudgetStep 2- Op Expense'!E65</f>
        <v>106070.3125</v>
      </c>
      <c r="F4" s="12">
        <f>'BudgetStep 2- Op Expense'!F65</f>
        <v>106170.3125</v>
      </c>
      <c r="G4" s="12">
        <f>'BudgetStep 2- Op Expense'!G65</f>
        <v>111232.8125</v>
      </c>
      <c r="H4" s="12">
        <f>'BudgetStep 2- Op Expense'!H65</f>
        <v>111332.8125</v>
      </c>
      <c r="I4" s="12">
        <f>'BudgetStep 2- Op Expense'!I65</f>
        <v>131770.3125</v>
      </c>
      <c r="J4" s="12">
        <f>'BudgetStep 2- Op Expense'!J65</f>
        <v>132882.8125</v>
      </c>
      <c r="K4" s="12">
        <f>'BudgetStep 2- Op Expense'!K65</f>
        <v>137945.3125</v>
      </c>
      <c r="L4" s="12">
        <f>'BudgetStep 2- Op Expense'!L65</f>
        <v>145507.8125</v>
      </c>
      <c r="M4" s="12">
        <f>'BudgetStep 2- Op Expense'!M65</f>
        <v>164195.3125</v>
      </c>
      <c r="N4" s="12">
        <f>'BudgetStep 2- Op Expense'!N65</f>
        <v>1499156.25</v>
      </c>
    </row>
    <row r="5" spans="1:14" x14ac:dyDescent="0.35">
      <c r="A5" s="4" t="s">
        <v>179</v>
      </c>
      <c r="B5" s="12">
        <f>'Budget Step 3- Prov. Expenses'!B51</f>
        <v>49527.499999999993</v>
      </c>
      <c r="C5" s="12">
        <f>'Budget Step 3- Prov. Expenses'!C51</f>
        <v>49527.499999999993</v>
      </c>
      <c r="D5" s="12">
        <f>'Budget Step 3- Prov. Expenses'!D51</f>
        <v>49527.499999999993</v>
      </c>
      <c r="E5" s="12">
        <f>'Budget Step 3- Prov. Expenses'!E51</f>
        <v>49527.499999999993</v>
      </c>
      <c r="F5" s="12">
        <f>'Budget Step 3- Prov. Expenses'!F51</f>
        <v>51277.499999999993</v>
      </c>
      <c r="G5" s="12">
        <f>'Budget Step 3- Prov. Expenses'!G51</f>
        <v>52027.499999999993</v>
      </c>
      <c r="H5" s="12">
        <f>'Budget Step 3- Prov. Expenses'!H51</f>
        <v>49527.499999999993</v>
      </c>
      <c r="I5" s="12">
        <f>'Budget Step 3- Prov. Expenses'!I51</f>
        <v>49527.499999999993</v>
      </c>
      <c r="J5" s="12">
        <f>'Budget Step 3- Prov. Expenses'!J51</f>
        <v>49527.499999999993</v>
      </c>
      <c r="K5" s="12">
        <f>'Budget Step 3- Prov. Expenses'!K51</f>
        <v>49527.499999999993</v>
      </c>
      <c r="L5" s="12">
        <f>'Budget Step 3- Prov. Expenses'!L51</f>
        <v>49527.499999999993</v>
      </c>
      <c r="M5" s="12">
        <f>'Budget Step 3- Prov. Expenses'!M51</f>
        <v>49527.499999999993</v>
      </c>
      <c r="N5" s="12">
        <f>'Budget Step 3- Prov. Expenses'!N51</f>
        <v>598580</v>
      </c>
    </row>
    <row r="6" spans="1:14" x14ac:dyDescent="0.35">
      <c r="A6" s="4" t="s">
        <v>180</v>
      </c>
      <c r="B6" s="12">
        <v>1250</v>
      </c>
      <c r="C6" s="12">
        <f t="shared" ref="C6:N6" si="0">B6</f>
        <v>1250</v>
      </c>
      <c r="D6" s="12">
        <f t="shared" si="0"/>
        <v>1250</v>
      </c>
      <c r="E6" s="12">
        <f t="shared" si="0"/>
        <v>1250</v>
      </c>
      <c r="F6" s="12">
        <f t="shared" si="0"/>
        <v>1250</v>
      </c>
      <c r="G6" s="12">
        <f t="shared" si="0"/>
        <v>1250</v>
      </c>
      <c r="H6" s="12">
        <f t="shared" si="0"/>
        <v>1250</v>
      </c>
      <c r="I6" s="12">
        <f t="shared" si="0"/>
        <v>1250</v>
      </c>
      <c r="J6" s="12">
        <f t="shared" si="0"/>
        <v>1250</v>
      </c>
      <c r="K6" s="12">
        <f t="shared" si="0"/>
        <v>1250</v>
      </c>
      <c r="L6" s="12">
        <f t="shared" si="0"/>
        <v>1250</v>
      </c>
      <c r="M6" s="12">
        <f t="shared" si="0"/>
        <v>1250</v>
      </c>
      <c r="N6" s="12">
        <f t="shared" si="0"/>
        <v>1250</v>
      </c>
    </row>
    <row r="7" spans="1:14" ht="15" thickBot="1" x14ac:dyDescent="0.4">
      <c r="A7" s="21" t="s">
        <v>181</v>
      </c>
      <c r="B7" s="22">
        <f>'Budget Step 4- Capital Expenses'!B9</f>
        <v>2500</v>
      </c>
      <c r="C7" s="22">
        <f>'Budget Step 4- Capital Expenses'!C9</f>
        <v>1500</v>
      </c>
      <c r="D7" s="22">
        <f>'Budget Step 4- Capital Expenses'!D9</f>
        <v>850</v>
      </c>
      <c r="E7" s="22">
        <f>'Budget Step 4- Capital Expenses'!E9</f>
        <v>0</v>
      </c>
      <c r="F7" s="22">
        <f>'Budget Step 4- Capital Expenses'!F9</f>
        <v>1500</v>
      </c>
      <c r="G7" s="22">
        <f>'Budget Step 4- Capital Expenses'!G9</f>
        <v>1500</v>
      </c>
      <c r="H7" s="22">
        <f>'Budget Step 4- Capital Expenses'!H9</f>
        <v>850</v>
      </c>
      <c r="I7" s="22">
        <f>'Budget Step 4- Capital Expenses'!I9</f>
        <v>1200</v>
      </c>
      <c r="J7" s="22">
        <f>'Budget Step 4- Capital Expenses'!J9</f>
        <v>0</v>
      </c>
      <c r="K7" s="22">
        <f>'Budget Step 4- Capital Expenses'!K9</f>
        <v>0</v>
      </c>
      <c r="L7" s="22">
        <f>'Budget Step 4- Capital Expenses'!L9</f>
        <v>0</v>
      </c>
      <c r="M7" s="22">
        <f>'Budget Step 4- Capital Expenses'!M9</f>
        <v>7000</v>
      </c>
      <c r="N7" s="22">
        <f>'Budget Step 4- Capital Expenses'!N9</f>
        <v>16900</v>
      </c>
    </row>
    <row r="8" spans="1:14" x14ac:dyDescent="0.35">
      <c r="A8" s="4" t="s">
        <v>182</v>
      </c>
      <c r="B8" s="12">
        <f t="shared" ref="B8:M8" si="1">B3-(SUM(B4:B7))</f>
        <v>6433.4416697417037</v>
      </c>
      <c r="C8" s="12">
        <f t="shared" si="1"/>
        <v>36851.681089743564</v>
      </c>
      <c r="D8" s="12">
        <f t="shared" si="1"/>
        <v>-26657.837499999994</v>
      </c>
      <c r="E8" s="12">
        <f t="shared" si="1"/>
        <v>-17184.367499999993</v>
      </c>
      <c r="F8" s="12">
        <f t="shared" si="1"/>
        <v>-42644.533261904755</v>
      </c>
      <c r="G8" s="12">
        <f t="shared" si="1"/>
        <v>103758.14833700442</v>
      </c>
      <c r="H8" s="12">
        <f t="shared" si="1"/>
        <v>10666.601274834451</v>
      </c>
      <c r="I8" s="12">
        <f t="shared" si="1"/>
        <v>14826.156142533931</v>
      </c>
      <c r="J8" s="12">
        <f t="shared" si="1"/>
        <v>14558.195113843365</v>
      </c>
      <c r="K8" s="12">
        <f t="shared" si="1"/>
        <v>14850.617499999993</v>
      </c>
      <c r="L8" s="12">
        <f t="shared" si="1"/>
        <v>-10420.863841040467</v>
      </c>
      <c r="M8" s="12">
        <f t="shared" si="1"/>
        <v>-48143.828922287386</v>
      </c>
      <c r="N8" s="33"/>
    </row>
    <row r="9" spans="1:14" x14ac:dyDescent="0.35"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33"/>
    </row>
    <row r="10" spans="1:14" x14ac:dyDescent="0.35">
      <c r="A10" s="4" t="s">
        <v>183</v>
      </c>
      <c r="B10" s="12">
        <f>B8</f>
        <v>6433.4416697417037</v>
      </c>
      <c r="C10" s="30">
        <f t="shared" ref="C10:M10" si="2">B10+C8</f>
        <v>43285.122759485268</v>
      </c>
      <c r="D10" s="30">
        <f t="shared" si="2"/>
        <v>16627.285259485274</v>
      </c>
      <c r="E10" s="30">
        <f t="shared" si="2"/>
        <v>-557.08224051471916</v>
      </c>
      <c r="F10" s="30">
        <f t="shared" si="2"/>
        <v>-43201.615502419474</v>
      </c>
      <c r="G10" s="30">
        <f t="shared" si="2"/>
        <v>60556.532834584941</v>
      </c>
      <c r="H10" s="30">
        <f t="shared" si="2"/>
        <v>71223.134109419392</v>
      </c>
      <c r="I10" s="30">
        <f t="shared" si="2"/>
        <v>86049.290251953324</v>
      </c>
      <c r="J10" s="30">
        <f t="shared" si="2"/>
        <v>100607.48536579669</v>
      </c>
      <c r="K10" s="30">
        <f t="shared" si="2"/>
        <v>115458.10286579668</v>
      </c>
      <c r="L10" s="30">
        <f t="shared" si="2"/>
        <v>105037.23902475621</v>
      </c>
      <c r="M10" s="32">
        <f t="shared" si="2"/>
        <v>56893.410102468828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 Step 1- Revenue</vt:lpstr>
      <vt:lpstr>BudgetStep 2- Op Expense</vt:lpstr>
      <vt:lpstr>Budget Step 3- Prov. Expenses</vt:lpstr>
      <vt:lpstr>Budget Step 4- Capital Expenses</vt:lpstr>
      <vt:lpstr>Budget Step 5-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Vanchiere</dc:creator>
  <cp:lastModifiedBy>Paul Vanchiere</cp:lastModifiedBy>
  <dcterms:created xsi:type="dcterms:W3CDTF">2024-06-08T04:50:52Z</dcterms:created>
  <dcterms:modified xsi:type="dcterms:W3CDTF">2024-06-08T04:52:42Z</dcterms:modified>
</cp:coreProperties>
</file>